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05" tabRatio="1000" firstSheet="3" activeTab="14"/>
  </bookViews>
  <sheets>
    <sheet name="CONTÁBIL FINANCEIRA - PCF" sheetId="1" r:id="rId1"/>
    <sheet name="FUNDO FIXO" sheetId="2" r:id="rId2"/>
    <sheet name="CONTA CORRENTE (D E C) 1" sheetId="3" r:id="rId3"/>
    <sheet name="CONTA CORRENTE (D E C) (2)" sheetId="4" r:id="rId4"/>
    <sheet name="CONTA CORRENTE (D E C) 3" sheetId="5" r:id="rId5"/>
    <sheet name="CONTA CORRENTE (D E C) 4" sheetId="6" r:id="rId6"/>
    <sheet name="SALDO DE ESTOQUE" sheetId="7" r:id="rId7"/>
    <sheet name="APLICAÇÃO FINANCEIRA" sheetId="8" r:id="rId8"/>
    <sheet name="ANEXO II " sheetId="9" r:id="rId9"/>
    <sheet name="ANEXO III" sheetId="10" r:id="rId10"/>
    <sheet name="ANEXO IV" sheetId="11" r:id="rId11"/>
    <sheet name="ANEXO V" sheetId="12" r:id="rId12"/>
    <sheet name="ANEXO VI" sheetId="13" r:id="rId13"/>
    <sheet name="ANEXO VII" sheetId="14" r:id="rId14"/>
    <sheet name="ANEXO VIII" sheetId="15" r:id="rId15"/>
    <sheet name="TURNOVER" sheetId="16" r:id="rId16"/>
    <sheet name="CATEGORIA PROFISSIONAL" sheetId="17" r:id="rId17"/>
    <sheet name="CÁLCULO FOLHA DE PAGAMENTO" sheetId="18" r:id="rId18"/>
    <sheet name="PLANILHA DE CONFERÊNCIA" sheetId="19" r:id="rId19"/>
    <sheet name="9. DESPESA COM. ANTERIOR" sheetId="20" r:id="rId20"/>
  </sheets>
  <definedNames>
    <definedName name="_xlnm._FilterDatabase" localSheetId="19">'9. DESPESA COM. ANTERIOR'!$A$9:$G$36</definedName>
    <definedName name="_xlnm._FilterDatabase" localSheetId="8">'ANEXO II '!$A$1:$Q$8</definedName>
    <definedName name="_xlnm._FilterDatabase" localSheetId="10">'ANEXO IV'!$A$1:$N$8</definedName>
    <definedName name="_xlnm.Print_Area" localSheetId="8">'ANEXO II '!$A$1:$P$8</definedName>
    <definedName name="_xlnm.Print_Area" localSheetId="17">'CÁLCULO FOLHA DE PAGAMENTO'!$A$1:$H$74</definedName>
    <definedName name="_xlnm.Print_Area" localSheetId="0">'CONTÁBIL FINANCEIRA - PCF'!$A$1:$E$176</definedName>
    <definedName name="_xlnm.Print_Area" localSheetId="6">'SALDO DE ESTOQUE'!$A$1:$C$45</definedName>
    <definedName name="FORNECEDORES" localSheetId="3">#REF!</definedName>
    <definedName name="FORNECEDORES">#REF!</definedName>
    <definedName name="_xlnm.Print_Titles" localSheetId="8">'ANEXO II '!$1:$1</definedName>
    <definedName name="_xlnm.Print_Titles" localSheetId="9">'ANEXO III'!$1:$1</definedName>
    <definedName name="_xlnm.Print_Titles" localSheetId="17">'CÁLCULO FOLHA DE PAGAMENTO'!$1:$19</definedName>
  </definedNames>
  <calcPr calcId="144525"/>
  <fileRecoveryPr repairLoad="1"/>
</workbook>
</file>

<file path=xl/calcChain.xml><?xml version="1.0" encoding="utf-8"?>
<calcChain xmlns="http://schemas.openxmlformats.org/spreadsheetml/2006/main">
  <c r="G36" i="20" l="1"/>
  <c r="G74" i="18"/>
  <c r="F74" i="18"/>
  <c r="B71" i="18"/>
  <c r="B65" i="18"/>
  <c r="B64" i="18"/>
  <c r="B61" i="18"/>
  <c r="B60" i="18"/>
  <c r="G43" i="18"/>
  <c r="F43" i="18"/>
  <c r="C40" i="18"/>
  <c r="A37" i="18"/>
  <c r="A36" i="18"/>
  <c r="A33" i="18"/>
  <c r="A32" i="18"/>
  <c r="A31" i="18"/>
  <c r="A30" i="18"/>
  <c r="F27" i="18"/>
  <c r="F26" i="18"/>
  <c r="F25" i="18"/>
  <c r="F24" i="18"/>
  <c r="F22" i="18"/>
  <c r="B22" i="18"/>
  <c r="G18" i="18"/>
  <c r="F18" i="18"/>
  <c r="D18" i="18"/>
  <c r="C18" i="18"/>
  <c r="G16" i="18"/>
  <c r="D16" i="18"/>
  <c r="G14" i="18"/>
  <c r="D14" i="18"/>
  <c r="N26" i="17"/>
  <c r="M26" i="17"/>
  <c r="L26" i="17"/>
  <c r="K26" i="17"/>
  <c r="J26" i="17"/>
  <c r="I26" i="17"/>
  <c r="H26" i="17"/>
  <c r="G26" i="17"/>
  <c r="F26" i="17"/>
  <c r="E26" i="17"/>
  <c r="D26" i="17"/>
  <c r="C26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C21" i="16"/>
  <c r="AB7" i="10"/>
  <c r="Z7" i="10"/>
  <c r="V7" i="10"/>
  <c r="S7" i="10"/>
  <c r="P7" i="10"/>
  <c r="M7" i="10"/>
  <c r="AB6" i="10"/>
  <c r="Z6" i="10"/>
  <c r="V6" i="10"/>
  <c r="S6" i="10"/>
  <c r="P6" i="10"/>
  <c r="M6" i="10"/>
  <c r="AB5" i="10"/>
  <c r="Z5" i="10"/>
  <c r="V5" i="10"/>
  <c r="S5" i="10"/>
  <c r="P5" i="10"/>
  <c r="M5" i="10"/>
  <c r="AB4" i="10"/>
  <c r="Z4" i="10"/>
  <c r="V4" i="10"/>
  <c r="S4" i="10"/>
  <c r="P4" i="10"/>
  <c r="M4" i="10"/>
  <c r="AB3" i="10"/>
  <c r="Z3" i="10"/>
  <c r="V3" i="10"/>
  <c r="S3" i="10"/>
  <c r="P3" i="10"/>
  <c r="M3" i="10"/>
  <c r="AB2" i="10"/>
  <c r="Z2" i="10"/>
  <c r="V2" i="10"/>
  <c r="S2" i="10"/>
  <c r="P2" i="10"/>
  <c r="M2" i="10"/>
  <c r="P8" i="9"/>
  <c r="P7" i="9"/>
  <c r="P6" i="9"/>
  <c r="P5" i="9"/>
  <c r="P4" i="9"/>
  <c r="P3" i="9"/>
  <c r="P2" i="9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G21" i="8"/>
  <c r="G19" i="8"/>
  <c r="G18" i="8"/>
  <c r="F18" i="8"/>
  <c r="E18" i="8"/>
  <c r="D18" i="8"/>
  <c r="C18" i="8"/>
  <c r="B18" i="8"/>
  <c r="G17" i="8"/>
  <c r="G16" i="8"/>
  <c r="G15" i="8"/>
  <c r="G14" i="8"/>
  <c r="G13" i="8"/>
  <c r="C39" i="7"/>
  <c r="C37" i="7"/>
  <c r="C21" i="7"/>
  <c r="D57" i="6"/>
  <c r="D56" i="6"/>
  <c r="C56" i="6"/>
  <c r="D194" i="5"/>
  <c r="D193" i="5"/>
  <c r="C193" i="5"/>
  <c r="D194" i="4"/>
  <c r="D193" i="4"/>
  <c r="C193" i="4"/>
  <c r="D16" i="4"/>
  <c r="C16" i="4"/>
  <c r="D15" i="4"/>
  <c r="C15" i="4"/>
  <c r="D194" i="3"/>
  <c r="D193" i="3"/>
  <c r="C193" i="3"/>
  <c r="C47" i="2"/>
  <c r="C46" i="2"/>
  <c r="C45" i="2"/>
  <c r="F40" i="2"/>
  <c r="E40" i="2"/>
  <c r="D172" i="1"/>
  <c r="D171" i="1"/>
  <c r="D170" i="1"/>
  <c r="D169" i="1"/>
  <c r="D168" i="1"/>
  <c r="D167" i="1"/>
  <c r="D163" i="1"/>
  <c r="D155" i="1"/>
  <c r="D153" i="1"/>
  <c r="D152" i="1"/>
  <c r="D151" i="1"/>
  <c r="D150" i="1"/>
  <c r="D149" i="1"/>
  <c r="D148" i="1"/>
  <c r="D144" i="1"/>
  <c r="D143" i="1"/>
  <c r="D142" i="1"/>
  <c r="D138" i="1"/>
  <c r="D137" i="1"/>
  <c r="D136" i="1"/>
  <c r="D135" i="1"/>
  <c r="D131" i="1"/>
  <c r="D130" i="1"/>
  <c r="D129" i="1"/>
  <c r="D128" i="1"/>
  <c r="C125" i="1"/>
  <c r="A125" i="1"/>
  <c r="E122" i="1"/>
  <c r="D115" i="1"/>
  <c r="D112" i="1"/>
  <c r="D111" i="1"/>
  <c r="D110" i="1"/>
  <c r="D105" i="1"/>
  <c r="D98" i="1"/>
  <c r="D91" i="1"/>
  <c r="D89" i="1"/>
  <c r="D82" i="1"/>
  <c r="D81" i="1"/>
  <c r="D75" i="1"/>
  <c r="C73" i="1"/>
  <c r="A73" i="1"/>
  <c r="E70" i="1"/>
  <c r="D63" i="1"/>
  <c r="D62" i="1"/>
  <c r="D61" i="1"/>
  <c r="D58" i="1"/>
  <c r="D56" i="1"/>
  <c r="D48" i="1"/>
  <c r="D42" i="1"/>
  <c r="D34" i="1"/>
  <c r="D33" i="1"/>
  <c r="D32" i="1"/>
  <c r="D31" i="1"/>
  <c r="D30" i="1"/>
  <c r="D25" i="1"/>
  <c r="D24" i="1"/>
  <c r="D23" i="1"/>
  <c r="D20" i="1"/>
  <c r="D19" i="1"/>
  <c r="D16" i="1"/>
  <c r="D15" i="1"/>
</calcChain>
</file>

<file path=xl/sharedStrings.xml><?xml version="1.0" encoding="utf-8"?>
<sst xmlns="http://schemas.openxmlformats.org/spreadsheetml/2006/main" count="1110" uniqueCount="619">
  <si>
    <t>PREFEITURA MUNICIPAL DE JABOATÃO DOS GUARARAPES</t>
  </si>
  <si>
    <t>JANEIRO/2020 - VERSÃO 1.0</t>
  </si>
  <si>
    <t>SECRETARIA MUNICIPAL DE SAÚDE</t>
  </si>
  <si>
    <t>MÊS/ANO COMPETÊNCIA</t>
  </si>
  <si>
    <t>ANO CONTRATO</t>
  </si>
  <si>
    <t>GERÊNCIA FINANCEIRA E CONTÁBIL - FUNDO MUNICIPAL DE SAÚDE</t>
  </si>
  <si>
    <t>AGOSTO/2020</t>
  </si>
  <si>
    <t>DEMONSTRATIVO DE RESULTADO CONTÁBIL - FINANCEIRO MENSAL</t>
  </si>
  <si>
    <t>UNIDADE</t>
  </si>
  <si>
    <t>RESPONSÁVEL PELA UNIDADE</t>
  </si>
  <si>
    <t>ISENTO PIS:</t>
  </si>
  <si>
    <t>SIM</t>
  </si>
  <si>
    <t>CTTC COVID-19</t>
  </si>
  <si>
    <t>NAYARA LADISLAU MELO DE SOUZA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</si>
  <si>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</si>
  <si>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</si>
  <si>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</si>
  <si>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</si>
  <si>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</si>
  <si>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</si>
  <si>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</si>
  <si>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</si>
  <si>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</si>
  <si>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</si>
  <si>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</si>
  <si>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</si>
  <si>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</si>
  <si>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</si>
  <si>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</si>
  <si>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</si>
  <si>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</si>
  <si>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</si>
  <si>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</si>
  <si>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</si>
  <si>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</si>
  <si>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</si>
  <si>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</si>
  <si>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</si>
  <si>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</si>
  <si>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</si>
  <si>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</si>
  <si>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</si>
  <si>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</si>
  <si>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</si>
  <si>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</si>
  <si>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</si>
  <si>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</si>
  <si>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 xml:space="preserve">  2.7. Outras Despesas com Insumos Assistenciais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</si>
  <si>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</si>
  <si>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</si>
  <si>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</si>
  <si>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</si>
  <si>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</si>
  <si>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</si>
  <si>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</si>
  <si>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     3.6.1. Predial e Mobiliário</t>
  </si>
  <si>
    <t xml:space="preserve">       3.6.2. Equipamentos Médico-hospitalar</t>
  </si>
  <si>
    <t xml:space="preserve">       3.6.3. Equipamentos de Informática</t>
  </si>
  <si>
    <t xml:space="preserve">       3.6.4.  Manutenção de Veículo </t>
  </si>
  <si>
    <t xml:space="preserve">       3.6.5.  Outras despesas com material de manutenção </t>
  </si>
  <si>
    <t xml:space="preserve">  3.7. Tecidos, Fardamentos e EPI</t>
  </si>
  <si>
    <t xml:space="preserve">  3.8. Outras Despesas com Materiais Diversos</t>
  </si>
  <si>
    <t>4. Seguros/Tributos/Despesas Bancárias</t>
  </si>
  <si>
    <t xml:space="preserve">  4.1. Seguros (Imóvel e veículos)</t>
  </si>
  <si>
    <t xml:space="preserve">  4.2. Tributos (Impostos e Taxas)</t>
  </si>
  <si>
    <t xml:space="preserve">    4.2.1. Taxas</t>
  </si>
  <si>
    <t xml:space="preserve">    4.2.2. Impostos</t>
  </si>
  <si>
    <t xml:space="preserve">  4.3. Despesas Bancárias (Taxa de Manutenção/Tarifas)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</si>
  <si>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</si>
  <si>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</si>
  <si>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</si>
  <si>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</si>
  <si>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SMS/GFG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</si>
  <si>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</si>
  <si>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</si>
  <si>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</si>
  <si>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</si>
  <si>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</si>
  <si>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</si>
  <si>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</si>
  <si>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</si>
  <si>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5.5. Outras Despesas Gerais</t>
  </si>
  <si>
    <t>6. Serviços Terceirizados/Contratos de Prestação de Serviços</t>
  </si>
  <si>
    <t xml:space="preserve">  6.1. Assistência Médica (Pessoa Jurídica)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</si>
  <si>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</si>
  <si>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</si>
  <si>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</si>
  <si>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</si>
  <si>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</si>
  <si>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</si>
  <si>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6.2. Assistência Odontológica</t>
  </si>
  <si>
    <t xml:space="preserve">    6.2.1. Pessoa Jurídica</t>
  </si>
  <si>
    <t xml:space="preserve">  6.3. Administrativos (Pessoa Jurídica)</t>
  </si>
  <si>
    <t xml:space="preserve">        6.3.1. Lavanderia</t>
  </si>
  <si>
    <t xml:space="preserve">        6.3.2. Coleta de Lixo Hospitalar</t>
  </si>
  <si>
    <t xml:space="preserve">        6.3.3. Manutenção/Aluguel/Uso de Sistemas ou Softwares</t>
  </si>
  <si>
    <t xml:space="preserve">        6.3.4. Vigilância e Limpeza</t>
  </si>
  <si>
    <t xml:space="preserve">        6.3.5. Consultorias e Treinamentos</t>
  </si>
  <si>
    <t xml:space="preserve">        6.3.6. Outras Pessoas Jurídicas</t>
  </si>
  <si>
    <t>7. Manutenção</t>
  </si>
  <si>
    <t xml:space="preserve">  7.1. Predial e Mobiliário</t>
  </si>
  <si>
    <t xml:space="preserve">  7.2. Veículos</t>
  </si>
  <si>
    <t xml:space="preserve">  7.3. Equipamentos Médico-hospitalar</t>
  </si>
  <si>
    <t xml:space="preserve">  7.4. Equipamentos de Informática</t>
  </si>
  <si>
    <t xml:space="preserve">  7.5. Outros Equipamentos</t>
  </si>
  <si>
    <t xml:space="preserve">  7.6. Engenharia Clínica</t>
  </si>
  <si>
    <t>8. Despesas com Plano de Investimento Autorizado pela SMS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</si>
  <si>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</si>
  <si>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</si>
  <si>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</si>
  <si>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</si>
  <si>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>9.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</si>
  <si>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</si>
  <si>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</si>
  <si>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</si>
  <si>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</si>
  <si>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</si>
  <si>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</si>
  <si>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</si>
  <si>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</si>
  <si>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</si>
  <si>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</si>
  <si>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</si>
  <si>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</si>
  <si>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</si>
  <si>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</si>
  <si>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</si>
  <si>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SALDO FINAL (3 =1+2)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</si>
  <si>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</si>
  <si>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</si>
  <si>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</si>
  <si>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</si>
  <si>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</si>
  <si>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</si>
  <si>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</si>
  <si>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</si>
  <si>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</si>
  <si>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</si>
  <si>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</si>
  <si>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</si>
  <si>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</si>
  <si>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</si>
  <si>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</si>
  <si>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</si>
  <si>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</si>
  <si>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</si>
  <si>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</si>
  <si>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>CTTC COVID-19
PLANILHA DO FUNDO FIXO
AGOSTO/2020</t>
  </si>
  <si>
    <t>ITEM DA PCF</t>
  </si>
  <si>
    <t>DATA</t>
  </si>
  <si>
    <t>Nº DA NOTA FISCAL</t>
  </si>
  <si>
    <t>VALOR DÉBITO</t>
  </si>
  <si>
    <t>VALOR CRÉDITO</t>
  </si>
  <si>
    <t>03/08/2020</t>
  </si>
  <si>
    <t>TRANSFERÊNCIA PARA CC 130003339-1</t>
  </si>
  <si>
    <t>CÁLCULO FINAL</t>
  </si>
  <si>
    <t>SALDO INICIAL</t>
  </si>
  <si>
    <t>SALDO TOTAL DOS CUPONS FISCAIS (DÉBITO)</t>
  </si>
  <si>
    <t>SALDO TOTAL DOS CUPONS FISCAIS (CRÉDITO)</t>
  </si>
  <si>
    <t>SALDO FINAL</t>
  </si>
  <si>
    <t>_______________________________________</t>
  </si>
  <si>
    <t>ASINATURA DO RESPONSÁVEL PELA UNIDADE</t>
  </si>
  <si>
    <t>CTTC COVID-19
PLANILHA DÉBITO E CRÉDITO
 MÊS AGOSTO/2020</t>
  </si>
  <si>
    <t xml:space="preserve">CONTA CORRENTE 
BANCO SANTANDER S.A.
AG: 4036 C/C 13003333-9 </t>
  </si>
  <si>
    <t xml:space="preserve">DÉBITOS </t>
  </si>
  <si>
    <t xml:space="preserve">CRÉDITOS </t>
  </si>
  <si>
    <t xml:space="preserve">                     17/08/2020</t>
  </si>
  <si>
    <t>SALDO</t>
  </si>
  <si>
    <t>________________________________________________________</t>
  </si>
  <si>
    <t>ASSINATURA DO RESPONSÁVEL PELA UNIDADE</t>
  </si>
  <si>
    <t>CONTA CORRENTE 
BANCO SANTANDER S.A.
AG: 4036 C/C 13003339-1</t>
  </si>
  <si>
    <t xml:space="preserve">                     03/08/2020</t>
  </si>
  <si>
    <t xml:space="preserve">                     04/08/2020</t>
  </si>
  <si>
    <t xml:space="preserve">                     05/08/2020</t>
  </si>
  <si>
    <t xml:space="preserve">                     06/08/2020</t>
  </si>
  <si>
    <t xml:space="preserve">                     07/08/2020</t>
  </si>
  <si>
    <t xml:space="preserve">                     10/08/2020</t>
  </si>
  <si>
    <t xml:space="preserve">                     11/08/2020</t>
  </si>
  <si>
    <t xml:space="preserve">                     13/08/2020</t>
  </si>
  <si>
    <t xml:space="preserve">                     14/08/2020</t>
  </si>
  <si>
    <t xml:space="preserve">                     19/08/2020</t>
  </si>
  <si>
    <t xml:space="preserve">                     25/08/2020</t>
  </si>
  <si>
    <t xml:space="preserve">                     26/08/2020</t>
  </si>
  <si>
    <t xml:space="preserve">                     27/08/2020</t>
  </si>
  <si>
    <t xml:space="preserve">                     28/08/2020</t>
  </si>
  <si>
    <t>CONTA CORRENTE 
BANCO SANTANDER S.A.
AG: 4036 C/C 13003363-8</t>
  </si>
  <si>
    <t>CONTA CORRENTE 
BANCO SANTANDER S.A.
AG: 4036 C/C 13003340-1</t>
  </si>
  <si>
    <t xml:space="preserve">                     21/08/2020</t>
  </si>
  <si>
    <t>CTTC COVID -19
AGOSTO/2020</t>
  </si>
  <si>
    <t>ESTOQUE ITEM 2.</t>
  </si>
  <si>
    <t>1.4</t>
  </si>
  <si>
    <t>BENEFÍCIO FUNCIONÁRIO</t>
  </si>
  <si>
    <t>2.1</t>
  </si>
  <si>
    <t>MATERIAL DESCARTÁVEL / MATERIAL DE PENSO</t>
  </si>
  <si>
    <t>2.2</t>
  </si>
  <si>
    <t>MEDICAMENTOS</t>
  </si>
  <si>
    <t>2.3</t>
  </si>
  <si>
    <t>DIETAS INDUSTRIALIZADAS</t>
  </si>
  <si>
    <t>2.4</t>
  </si>
  <si>
    <t>GASES MEDICINAIS</t>
  </si>
  <si>
    <t>2.5</t>
  </si>
  <si>
    <t>OPME (Orteses, Próteses e Materiais Especiais)</t>
  </si>
  <si>
    <t>2.6</t>
  </si>
  <si>
    <t>MATERIAL DE USO ODONTOLÓGICO</t>
  </si>
  <si>
    <t>2.7</t>
  </si>
  <si>
    <t>OUTRAS DESPESAS COM MATERIAIS DIVERSOS</t>
  </si>
  <si>
    <t>TOTAL 2.</t>
  </si>
  <si>
    <t>ESTOQUE ITEM 3.</t>
  </si>
  <si>
    <t>3.1</t>
  </si>
  <si>
    <t>MATERIAL DE HIGIENIZAÇÃO E LIMPEZA</t>
  </si>
  <si>
    <t>3.2</t>
  </si>
  <si>
    <t>MATERIAL / GENEROS ALIMENTÍCIOS</t>
  </si>
  <si>
    <t>3.3</t>
  </si>
  <si>
    <t>MATERIAL DE EXPEDIENTE</t>
  </si>
  <si>
    <t>3.4</t>
  </si>
  <si>
    <t>COMBUSTÍVEL</t>
  </si>
  <si>
    <t>3.5</t>
  </si>
  <si>
    <t>GLP</t>
  </si>
  <si>
    <t>3.6 / 3.6.1</t>
  </si>
  <si>
    <t>PREDIAL E MOBILIÁRIO</t>
  </si>
  <si>
    <t>3.6 / 3.6.2</t>
  </si>
  <si>
    <t>EQUIPAMENTO MÉDICO-HOSPITALAR</t>
  </si>
  <si>
    <t>3.6 / 3.6.3</t>
  </si>
  <si>
    <t>EQUIPAMENTO DE INFORMÁTICA</t>
  </si>
  <si>
    <t>3.6 / 3.6.4</t>
  </si>
  <si>
    <t>MANUTENÇÃO DE VEÍCULOS</t>
  </si>
  <si>
    <t>3.6 / 3.6.5</t>
  </si>
  <si>
    <t>OUTRAS DESPESASA COM MATERIAL DE MANUTENÇÃO</t>
  </si>
  <si>
    <t>3.7</t>
  </si>
  <si>
    <t>TECIDOS, FARDAMENTOS E EPI</t>
  </si>
  <si>
    <t>3.8</t>
  </si>
  <si>
    <t>TOTAL 3.</t>
  </si>
  <si>
    <t>TOTAL GERAL (2 +3)</t>
  </si>
  <si>
    <t>_________________________________________________________</t>
  </si>
  <si>
    <t>Assinatura do responsável pela unidade</t>
  </si>
  <si>
    <t>Acompanhamento de Saldos Bancários</t>
  </si>
  <si>
    <t>CTTC COVID -19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</si>
  <si>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</si>
  <si>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</si>
  <si>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</si>
  <si>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</si>
  <si>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</si>
  <si>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</si>
  <si>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</si>
  <si>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</si>
  <si>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SANTANDER S.A.                      
AG: 4036
CONTA: 13003333-9
TIPO DE APLICAÇÃO: CONTA MAX EMPRESARIAL</t>
  </si>
  <si>
    <t>BANCO:  SANTANDER S.A.                      
AG: 4036
CONTA: 13003339-1
TIPO DE APLICAÇÃO: CONTA MAX EMPRESARIAL</t>
  </si>
  <si>
    <t>BANCO:  SANTANDER S.A.                      
AG: 4036
CONTA: 13003363-8
TIPO DE APLICAÇÃO: CONTA MAX EMPRESARIAL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</si>
  <si>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</si>
  <si>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</si>
  <si>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</si>
  <si>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</si>
  <si>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</si>
  <si>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</si>
  <si>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</si>
  <si>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</si>
  <si>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</si>
  <si>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</si>
  <si>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</si>
  <si>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</si>
  <si>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</si>
  <si>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</si>
  <si>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</si>
  <si>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</si>
  <si>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</si>
  <si>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</si>
  <si>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</si>
  <si>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</si>
  <si>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28399030000301</t>
  </si>
  <si>
    <t>CTTC COVID 19</t>
  </si>
  <si>
    <t>05382701440</t>
  </si>
  <si>
    <t>ELAINE CRISTINA DO NASCIMENTO LIMA</t>
  </si>
  <si>
    <t>3</t>
  </si>
  <si>
    <t>2524-05</t>
  </si>
  <si>
    <t>08/2020</t>
  </si>
  <si>
    <t>2</t>
  </si>
  <si>
    <t>44</t>
  </si>
  <si>
    <t>11909924423</t>
  </si>
  <si>
    <t>LAILA EUNICE VASCONCELOS SILVA</t>
  </si>
  <si>
    <t>4101-05</t>
  </si>
  <si>
    <t>75450321449</t>
  </si>
  <si>
    <t>ANA GLORIA GALIZA OLIVEIRA SIMOES</t>
  </si>
  <si>
    <t>2234-05</t>
  </si>
  <si>
    <t>1</t>
  </si>
  <si>
    <t>26</t>
  </si>
  <si>
    <t>68474830400</t>
  </si>
  <si>
    <t>MARIA SEVERINA DA COSTA</t>
  </si>
  <si>
    <t>5134-25</t>
  </si>
  <si>
    <t>10526039477</t>
  </si>
  <si>
    <t>RODRIGO LAPENDA DE MORAES BARBOSA</t>
  </si>
  <si>
    <t>2251-25</t>
  </si>
  <si>
    <t>12</t>
  </si>
  <si>
    <t>10470361425</t>
  </si>
  <si>
    <t>MARIA DANIELA RODRIGUES BESSA CUNHA</t>
  </si>
  <si>
    <t>24</t>
  </si>
  <si>
    <t>10772894485</t>
  </si>
  <si>
    <t>SYNARA NUNES MEDEIROS DE SOUZA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</si>
  <si>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</si>
  <si>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</si>
  <si>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</si>
  <si>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</si>
  <si>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</si>
  <si>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</si>
  <si>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</si>
  <si>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</si>
  <si>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</si>
  <si>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</si>
  <si>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</si>
  <si>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</si>
  <si>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</si>
  <si>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 - Valor do Funcionário</t>
  </si>
  <si>
    <t>Auxílios  - Valor Líquido</t>
  </si>
  <si>
    <t>Auxílios 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</si>
  <si>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</si>
  <si>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</si>
  <si>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</si>
  <si>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</si>
  <si>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</si>
  <si>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</si>
  <si>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</si>
  <si>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</si>
  <si>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</si>
  <si>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</si>
  <si>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</si>
  <si>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</si>
  <si>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</si>
  <si>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</si>
  <si>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</si>
  <si>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5.99</t>
  </si>
  <si>
    <t>01708846000143</t>
  </si>
  <si>
    <t>EMPRESA BRASILEIRA DE CORREIOS E TELEGRAFOS</t>
  </si>
  <si>
    <t>S</t>
  </si>
  <si>
    <t>N</t>
  </si>
  <si>
    <t>11/08/2020</t>
  </si>
  <si>
    <t>-</t>
  </si>
  <si>
    <t>2611606</t>
  </si>
  <si>
    <t>34028316257309</t>
  </si>
  <si>
    <t>11844663000109</t>
  </si>
  <si>
    <t>1 TELECOM SERVICO TECNOLOGIA EM INTERNET LTDA</t>
  </si>
  <si>
    <t>199</t>
  </si>
  <si>
    <t>07/08/2020</t>
  </si>
  <si>
    <t>68963</t>
  </si>
  <si>
    <t>19/08/2020</t>
  </si>
  <si>
    <t>7bb20ac0539e13669c25c85ec0566ae7</t>
  </si>
  <si>
    <t>56734</t>
  </si>
  <si>
    <t>5.2</t>
  </si>
  <si>
    <t>03313161000123</t>
  </si>
  <si>
    <t>CENTRAL DE ATEND MEDICO STO EXPEDITO LTDA</t>
  </si>
  <si>
    <t>9568</t>
  </si>
  <si>
    <t>25/08/2020</t>
  </si>
  <si>
    <t>FBPK00167</t>
  </si>
  <si>
    <t>2607901</t>
  </si>
  <si>
    <t>92306257000780</t>
  </si>
  <si>
    <t>MV INFORMATICA NORDESTE LTDA</t>
  </si>
  <si>
    <t>14827</t>
  </si>
  <si>
    <t>12/08/2020</t>
  </si>
  <si>
    <t>UXUEXZIE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</si>
  <si>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</si>
  <si>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</si>
  <si>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</si>
  <si>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</si>
  <si>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</si>
  <si>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</si>
  <si>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</si>
  <si>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</si>
  <si>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</si>
  <si>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</si>
  <si>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 xml:space="preserve"> 03148776496</t>
  </si>
  <si>
    <t>JAILSON RODRIGUES DO NASCIMENTO</t>
  </si>
  <si>
    <t>DOACAO VOLUNTÁRIA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</si>
  <si>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</si>
  <si>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</si>
  <si>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</si>
  <si>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</si>
  <si>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</si>
  <si>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</si>
  <si>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</si>
  <si>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07199146000319</t>
  </si>
  <si>
    <t>PSE SEGURANCA PRIVADA EIRILE</t>
  </si>
  <si>
    <t>SERVIÇO DE VIGILÂNCIA</t>
  </si>
  <si>
    <t>11/05/2020</t>
  </si>
  <si>
    <t>18/05/2020</t>
  </si>
  <si>
    <t xml:space="preserve">https://app.box.com/s/3dirh06lcac6xyumky413vb04x4d369x </t>
  </si>
  <si>
    <t>27837083000124</t>
  </si>
  <si>
    <t>CLEAN HIGIENIZACAO DE TEXTEIS</t>
  </si>
  <si>
    <t>SERVIÇO DE HIGIENIZAÇÃO DE ROUPA HOSPITALAR</t>
  </si>
  <si>
    <t>12/05/2020</t>
  </si>
  <si>
    <t>12/10/2020</t>
  </si>
  <si>
    <t>36257127/000138</t>
  </si>
  <si>
    <t>ROMUALDO BRANDAO COSTA JUNIOR LTDA</t>
  </si>
  <si>
    <t>SERVIÇO DE FISIOTERAPIA</t>
  </si>
  <si>
    <t>TELECOM SERVICOS DE TECNOLOGIA E INTERNET</t>
  </si>
  <si>
    <t>LINK DEDICADO DE INTERNET</t>
  </si>
  <si>
    <t>11863530000180</t>
  </si>
  <si>
    <t>BRASCON GESTAO AMBIENTAL LTDA</t>
  </si>
  <si>
    <t>COLETA, TRATAMENTO E DESTINAÇÃO DE LIXO CONTAMINADO</t>
  </si>
  <si>
    <t>18/10/2020</t>
  </si>
  <si>
    <t>18204483000101</t>
  </si>
  <si>
    <t>WAGNER FERNANDES SALES DA SILVA &amp; CIA LTDA</t>
  </si>
  <si>
    <t>ENGENHARIA CLINICA PREVENTIVA E CORRETIVA</t>
  </si>
  <si>
    <t>11/10/2020</t>
  </si>
  <si>
    <t>30724885000132</t>
  </si>
  <si>
    <t>A TRIGUEIRO MATOSO</t>
  </si>
  <si>
    <t>ACESSORIA DE SEGURANÇA E MEDICINA DO TRABALHO</t>
  </si>
  <si>
    <t>09863853000121</t>
  </si>
  <si>
    <t>SOSERVI SOCIEDADE DE SERVICOS GERAIS LTDA</t>
  </si>
  <si>
    <t>LIMPEZA E HIGIENIZAÇÃO HOSPITALAR</t>
  </si>
  <si>
    <t>32237606000131</t>
  </si>
  <si>
    <t>WILSON RODRIGUES ADVOGADOS</t>
  </si>
  <si>
    <t>ASSISTENCIA JURIDICA PREVENTIVA, CONTENCIOSA, CÍVEL E TRABALHISTA</t>
  </si>
  <si>
    <t>05/05/2020</t>
  </si>
  <si>
    <t>05/11/2020</t>
  </si>
  <si>
    <t>13977777000152</t>
  </si>
  <si>
    <t>CLONE IMAGEM COMERCIO DE EQUIPAMENTOS ODONTOLOGICOS E MEDICO HOSPITALAR LTDA ME</t>
  </si>
  <si>
    <t>LOCACÃO E MANUTENÇÃO DE APARELHO DE RAIOX</t>
  </si>
  <si>
    <t>LAC SERVICOS DE IMAGEM LTDA</t>
  </si>
  <si>
    <t>REALIZAÇÃO DE EXAMES DE TECNICAS RADIOLOGICAS (PJ TECNICO DE RADIOLOGIA)</t>
  </si>
  <si>
    <t>05401067000151</t>
  </si>
  <si>
    <t>TEIKO SOLUCÕES EM TECNOLOGIA DA INFORMACAO LTDA</t>
  </si>
  <si>
    <t xml:space="preserve">SERVIDOR VIRTUAL SOB CONCEITO DE NUVEM PUBLICA </t>
  </si>
  <si>
    <t>13/05/2020</t>
  </si>
  <si>
    <t>13/05/2021</t>
  </si>
  <si>
    <t>SOUL MV</t>
  </si>
  <si>
    <t xml:space="preserve">CONSULTORIA E SUBSCRIÇÃO </t>
  </si>
  <si>
    <t>31/10/2020</t>
  </si>
  <si>
    <t>29142531000109</t>
  </si>
  <si>
    <t>ALEXIS RODRIGUES FONSECA LOUBACK</t>
  </si>
  <si>
    <t>ALIMENTAÇÃO DE FUNCIONÁRIO E PACIENTE</t>
  </si>
  <si>
    <t>29491589000150</t>
  </si>
  <si>
    <t>IAR INFECTO ASSOCIADOS DO RECIFE</t>
  </si>
  <si>
    <t>SERVIÇO DE ASSISTÊNCIA MÉDICA EM INFECTOLOGIA EM REGIME DE SOBREAVISO E DE VISITA HOSPITALAR</t>
  </si>
  <si>
    <t>05/10/2020</t>
  </si>
  <si>
    <t>01545203000126</t>
  </si>
  <si>
    <t>ENAE - EMPRESA NACIONAL DE ESTERILIZACAO EIRELI</t>
  </si>
  <si>
    <t>ESTERELIZAÇÃO</t>
  </si>
  <si>
    <t>13/10/2020</t>
  </si>
  <si>
    <t>13097538000108</t>
  </si>
  <si>
    <t>MAIS VIDA SERVICOS DE SAUDE LTDA</t>
  </si>
  <si>
    <t>LOC. AMBULÂNCIA</t>
  </si>
  <si>
    <t>06/06/2020</t>
  </si>
  <si>
    <t>06/11/2020</t>
  </si>
  <si>
    <t>13290100000141</t>
  </si>
  <si>
    <t>ALDREM LUIS FERREIRA DA SILVA</t>
  </si>
  <si>
    <t>MUSICOTERAPIA</t>
  </si>
  <si>
    <t>01/06/2020</t>
  </si>
  <si>
    <t>01/10/2020</t>
  </si>
  <si>
    <t>CNPJ do Forncedor</t>
  </si>
  <si>
    <t>Número do TA</t>
  </si>
  <si>
    <t>Térmo Vigência</t>
  </si>
  <si>
    <t>Valor Total</t>
  </si>
  <si>
    <t>Link para o aditivo</t>
  </si>
  <si>
    <t>1º</t>
  </si>
  <si>
    <t>CÁLCULO DO TURNOVER</t>
  </si>
  <si>
    <t>RESPONSÁVEL</t>
  </si>
  <si>
    <t>MÊS/ANO</t>
  </si>
  <si>
    <t>CAMPO</t>
  </si>
  <si>
    <t>DESCRIÇÃO DO CAMPO</t>
  </si>
  <si>
    <t>PREENCHIMENTO</t>
  </si>
  <si>
    <t>Percentual de turnover do mês de AGOSTO/2020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</si>
  <si>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</si>
  <si>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</si>
  <si>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</si>
  <si>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</si>
  <si>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</si>
  <si>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</si>
  <si>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</si>
  <si>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</si>
  <si>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</si>
  <si>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</si>
  <si>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</si>
  <si>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</si>
  <si>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</si>
  <si>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</si>
  <si>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</si>
  <si>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</si>
  <si>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</si>
  <si>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</si>
  <si>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</si>
  <si>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</si>
  <si>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</si>
  <si>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</si>
  <si>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</si>
  <si>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</si>
  <si>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</si>
  <si>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</si>
  <si>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</si>
  <si>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</si>
  <si>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</si>
  <si>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</si>
  <si>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</si>
  <si>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</si>
  <si>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</si>
  <si>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</si>
  <si>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CTTC COVID-19
SALDO DE PROVISÃO - AGOSTO/2020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</si>
  <si>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</si>
  <si>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</si>
  <si>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</si>
  <si>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</si>
  <si>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</si>
  <si>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</si>
  <si>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</si>
  <si>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</si>
  <si>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</si>
  <si>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</si>
  <si>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</si>
  <si>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</si>
  <si>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</si>
  <si>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</si>
  <si>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</si>
  <si>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</si>
  <si>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</si>
  <si>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</si>
  <si>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</si>
  <si>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</si>
  <si>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</si>
  <si>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</si>
  <si>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</si>
  <si>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</si>
  <si>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</si>
  <si>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</si>
  <si>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</si>
  <si>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</si>
  <si>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</si>
  <si>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FGTS/GRRF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</si>
  <si>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</si>
  <si>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</si>
  <si>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</si>
  <si>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</si>
  <si>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</si>
  <si>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</si>
  <si>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</si>
  <si>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</si>
  <si>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</si>
  <si>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</si>
  <si>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FOLHA ATIVO</t>
  </si>
  <si>
    <t>INFORMAÇÕES GRRF PARA FGTS RESCISÃO</t>
  </si>
  <si>
    <t>Nome</t>
  </si>
  <si>
    <t>Valor da GRRF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</si>
  <si>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</si>
  <si>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</si>
  <si>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</si>
  <si>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</si>
  <si>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</si>
  <si>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</si>
  <si>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</si>
  <si>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</si>
  <si>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</si>
  <si>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</si>
  <si>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</si>
  <si>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</si>
  <si>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</si>
  <si>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</si>
  <si>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</si>
  <si>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</si>
  <si>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GERÊNCIA CONTÁBIL FINANCEIRA - FUNDO MUNICIPAL DE SAÚDE</t>
  </si>
  <si>
    <t>PLANILHA DE CONFERÊNCIA
CTTC COVID-19</t>
  </si>
  <si>
    <t>ANO 2 0 2 0 - Competência mês de AGOSTO/2020</t>
  </si>
  <si>
    <t>ELETRÔNICO - E-MAIL</t>
  </si>
  <si>
    <t>PRESTAÇÃO DE CONTAS FÍSICA</t>
  </si>
  <si>
    <t>PCF</t>
  </si>
  <si>
    <t>Planilha Contábil Financeiro (excel)</t>
  </si>
  <si>
    <t>OK</t>
  </si>
  <si>
    <t>Quant. de Pasta A a Z enviada</t>
  </si>
  <si>
    <t>Saldo de Estoque</t>
  </si>
  <si>
    <t>ARQUIVOS FÍSICOS</t>
  </si>
  <si>
    <t>Planilha Contábil Financeiro 
(PDF, carimbo e assinatura)</t>
  </si>
  <si>
    <t>Turnover</t>
  </si>
  <si>
    <t>Relação
Nota Fiscal</t>
  </si>
  <si>
    <t>Contrato</t>
  </si>
  <si>
    <t>Relação
R.H.</t>
  </si>
  <si>
    <t>Certidão Negativa</t>
  </si>
  <si>
    <t>Categoria Profissional</t>
  </si>
  <si>
    <t>Contratos</t>
  </si>
  <si>
    <t>Extrato Caged</t>
  </si>
  <si>
    <t>N/A</t>
  </si>
  <si>
    <t>Cálculo Folha de Pagamento</t>
  </si>
  <si>
    <t>Memória de Cálculo Folha</t>
  </si>
  <si>
    <t>PASTA</t>
  </si>
  <si>
    <t>Folhas Ativos / Jovem Aprendiz / 13º (consolidado)</t>
  </si>
  <si>
    <t>Conciliação Bancária</t>
  </si>
  <si>
    <t>Folha Demitidos / Jovem Aprendiz
(consolidado)</t>
  </si>
  <si>
    <t>Extratos Bancários
(Conta Corrente e Aplicação)</t>
  </si>
  <si>
    <t>Impostos 
(FGTS, PIS, IR, INSS)</t>
  </si>
  <si>
    <t>Planilha Débito e Crédito</t>
  </si>
  <si>
    <t>Benefícios e Comprovantes</t>
  </si>
  <si>
    <t>Planilha Aplicação Financeira</t>
  </si>
  <si>
    <t>GRRF e Termo Rescisório</t>
  </si>
  <si>
    <t>Extrato CAGED</t>
  </si>
  <si>
    <t>Balancete Contábil Analítico 
(Consolidado, ultima folha)</t>
  </si>
  <si>
    <t>Memória de Cálculo Estoque 
(por grupo)</t>
  </si>
  <si>
    <t>FGTS / PIS</t>
  </si>
  <si>
    <t>Balancete Contábil Analítico 
(por grupo)</t>
  </si>
  <si>
    <t>Folhas Ativos / Jovem Aprendiz / 13º (completas)</t>
  </si>
  <si>
    <t>Relatório de Saída
 (por grupo)</t>
  </si>
  <si>
    <t>Memória de Cálculo Folha
(planilha excel)</t>
  </si>
  <si>
    <t>Relatório de Entrada
 (por grupo)</t>
  </si>
  <si>
    <t>Folha Demitidos / Jovem Aprendiz
(completas)</t>
  </si>
  <si>
    <t>Notas Fiscais 
(Estoque)</t>
  </si>
  <si>
    <t>Notas Fiscais 
(Prestação de Serviço)</t>
  </si>
  <si>
    <t>Balancete Contábil Analítico 
(geral)</t>
  </si>
  <si>
    <t>Memória de Cálculo Estoque
(planilha excel)</t>
  </si>
  <si>
    <t>Relatório Gerencial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</si>
  <si>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</si>
  <si>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</si>
  <si>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</si>
  <si>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</si>
  <si>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CTTC COVID-19
PLANILHA DE DESPESA DE COMPETÊNCIA ANTERIOR
AGOSTO/2020</t>
  </si>
  <si>
    <t>COMPETÊNCIA</t>
  </si>
  <si>
    <t>DATA EMISSÃO DA NF</t>
  </si>
  <si>
    <t>FORNECEDOR</t>
  </si>
  <si>
    <t>VALOR R$</t>
  </si>
  <si>
    <t>5.1</t>
  </si>
  <si>
    <t>MULTA RESCISAO CONTRATUAL</t>
  </si>
  <si>
    <t>SERVICO DE COMUNICACAO MULTIMIDIA</t>
  </si>
  <si>
    <t>SERVICO DE PROVIMENTO DE ACESSO A INTERNET</t>
  </si>
  <si>
    <t>6.3.6</t>
  </si>
  <si>
    <t>EXAMES MEDICOS DE SAUDE OCUPACIONAL</t>
  </si>
  <si>
    <t>6.3.5</t>
  </si>
  <si>
    <t>CONSULTORIA PARC. 04/04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</si>
</sst>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mm/yy"/>
    <numFmt numFmtId="165" formatCode="_-&quot;R$ &quot;* #,##0_-;&quot;-R$ &quot;* #,##0_-;_-&quot;R$ &quot;* \-_-;_-@_-"/>
    <numFmt numFmtId="166" formatCode="_(* #,##0.00_);_(* \(#,##0.00\);_(* \-??_);_(@_)"/>
    <numFmt numFmtId="167" formatCode="[$-416]General"/>
    <numFmt numFmtId="168" formatCode="_-* #,##0.00_-;\-* #,##0.00_-;_-* \-??_-;_-@_-"/>
    <numFmt numFmtId="169" formatCode="0000.00"/>
    <numFmt numFmtId="170" formatCode="_-&quot;R$ &quot;* #,##0.00_-;&quot;-R$ &quot;* #,##0.00_-;_-&quot;R$ &quot;* \-??_-;_-@_-"/>
    <numFmt numFmtId="171" formatCode="_-&quot;R$&quot;* #,##0.00_-;&quot;-R$&quot;* #,##0.00_-;_-&quot;R$&quot;* \-??_-;_-@_-"/>
    <numFmt numFmtId="172" formatCode="_(&quot;R$ &quot;* #,##0.00_);_(&quot;R$ &quot;* \(#,##0.00\);_(&quot;R$ &quot;* \-??_);_(@_)"/>
    <numFmt numFmtId="173" formatCode="_-* #,##0_-;\-* #,##0_-;_-* \-_-;_-@_-"/>
    <numFmt numFmtId="174" formatCode="[$R$-416]\ #,##0.00;[Red]\-[$R$-416]\ #,##0.00"/>
  </numFmts>
  <fonts count="127">
    <font>
      <sz val="11"/>
      <color rgb="FF000000"/>
      <name val="Calibri"/>
      <charset val="134"/>
    </font>
    <font>
      <b/>
      <sz val="11"/>
      <name val="Arial"/>
      <charset val="1"/>
    </font>
    <font>
      <b/>
      <sz val="16"/>
      <color rgb="FFFFFFFF"/>
      <name val="Calibri"/>
      <charset val="134"/>
    </font>
    <font>
      <b/>
      <sz val="11"/>
      <color rgb="FFFFFFFF"/>
      <name val="Calibri"/>
      <charset val="1"/>
    </font>
    <font>
      <sz val="10"/>
      <name val="Arial"/>
      <charset val="134"/>
    </font>
    <font>
      <b/>
      <sz val="11"/>
      <color rgb="FFFFFFFF"/>
      <name val="Calibri"/>
      <charset val="134"/>
    </font>
    <font>
      <b/>
      <sz val="11"/>
      <color rgb="FF000000"/>
      <name val="Calibri"/>
      <charset val="134"/>
    </font>
    <font>
      <sz val="9"/>
      <color rgb="FF000000"/>
      <name val="Calibri"/>
      <charset val="134"/>
    </font>
    <font>
      <sz val="10"/>
      <color rgb="FF000000"/>
      <name val="Arial"/>
      <charset val="134"/>
    </font>
    <font>
      <b/>
      <sz val="12"/>
      <name val="Arial"/>
      <charset val="1"/>
    </font>
    <font>
      <sz val="12"/>
      <name val="Arial"/>
      <charset val="134"/>
    </font>
    <font>
      <sz val="10"/>
      <name val="Arial"/>
      <charset val="134"/>
    </font>
    <font>
      <b/>
      <sz val="15"/>
      <color rgb="FFFFFFFF"/>
      <name val="Arial"/>
      <charset val="1"/>
    </font>
    <font>
      <b/>
      <sz val="12"/>
      <color rgb="FF000000"/>
      <name val="Arial"/>
      <charset val="1"/>
    </font>
    <font>
      <b/>
      <sz val="11"/>
      <color rgb="FFFFFFFF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Arial"/>
      <charset val="134"/>
    </font>
    <font>
      <b/>
      <sz val="10"/>
      <color rgb="FFFFFFFF"/>
      <name val="Arial"/>
      <charset val="1"/>
    </font>
    <font>
      <b/>
      <sz val="11"/>
      <color rgb="FF000000"/>
      <name val="Arial"/>
      <charset val="1"/>
    </font>
    <font>
      <sz val="12"/>
      <color rgb="FF000000"/>
      <name val="Calibri"/>
      <charset val="134"/>
    </font>
    <font>
      <b/>
      <sz val="12"/>
      <color rgb="FFFFFFFF"/>
      <name val="Calibri"/>
      <charset val="1"/>
    </font>
    <font>
      <b/>
      <sz val="12"/>
      <color rgb="FF333333"/>
      <name val="Calibri"/>
      <charset val="1"/>
    </font>
    <font>
      <sz val="12"/>
      <color rgb="FF333333"/>
      <name val="Calibri"/>
      <charset val="1"/>
    </font>
    <font>
      <b/>
      <sz val="12"/>
      <color rgb="FFFFFFFF"/>
      <name val="Calibri"/>
      <charset val="134"/>
    </font>
    <font>
      <b/>
      <sz val="12"/>
      <color rgb="FF333333"/>
      <name val="Calibri"/>
      <charset val="134"/>
    </font>
    <font>
      <b/>
      <sz val="12"/>
      <color theme="0"/>
      <name val="Calibri"/>
      <charset val="134"/>
    </font>
    <font>
      <b/>
      <sz val="12"/>
      <name val="Calibri"/>
      <charset val="134"/>
    </font>
    <font>
      <sz val="12"/>
      <color rgb="FF333333"/>
      <name val="Calibri"/>
      <charset val="134"/>
    </font>
    <font>
      <sz val="12"/>
      <name val="Calibri"/>
      <charset val="1"/>
    </font>
    <font>
      <sz val="12"/>
      <color indexed="63"/>
      <name val="Calibri"/>
      <charset val="1"/>
    </font>
    <font>
      <sz val="11"/>
      <name val="Calibri"/>
      <charset val="134"/>
      <scheme val="minor"/>
    </font>
    <font>
      <sz val="12"/>
      <name val="Calibri"/>
      <charset val="134"/>
    </font>
    <font>
      <b/>
      <sz val="12"/>
      <name val="Calibri"/>
      <charset val="1"/>
    </font>
    <font>
      <sz val="12"/>
      <color rgb="FFFFFFFF"/>
      <name val="Calibri"/>
      <charset val="134"/>
    </font>
    <font>
      <b/>
      <sz val="10"/>
      <name val="Arial"/>
      <charset val="1"/>
    </font>
    <font>
      <sz val="16"/>
      <color rgb="FF333333"/>
      <name val="Calibri"/>
      <charset val="1"/>
    </font>
    <font>
      <b/>
      <sz val="16"/>
      <color rgb="FF333333"/>
      <name val="Calibri"/>
      <charset val="1"/>
    </font>
    <font>
      <b/>
      <sz val="18"/>
      <color rgb="FFFFFFFF"/>
      <name val="Arial"/>
      <charset val="1"/>
    </font>
    <font>
      <b/>
      <sz val="14"/>
      <color rgb="FFFFFFFF"/>
      <name val="Arial"/>
      <charset val="1"/>
    </font>
    <font>
      <sz val="14"/>
      <name val="Arial"/>
      <charset val="134"/>
    </font>
    <font>
      <sz val="16"/>
      <name val="Calibri"/>
      <charset val="1"/>
    </font>
    <font>
      <b/>
      <sz val="10"/>
      <color rgb="FFFF0000"/>
      <name val="Arial"/>
      <charset val="1"/>
    </font>
    <font>
      <sz val="8"/>
      <color rgb="FF000080"/>
      <name val="Arial"/>
      <charset val="1"/>
    </font>
    <font>
      <b/>
      <sz val="10"/>
      <name val="Arial"/>
      <charset val="1"/>
    </font>
    <font>
      <b/>
      <sz val="7"/>
      <name val="Arial"/>
      <charset val="1"/>
    </font>
    <font>
      <b/>
      <sz val="12"/>
      <color rgb="FFFFFFFF"/>
      <name val="Arial"/>
      <charset val="1"/>
    </font>
    <font>
      <b/>
      <sz val="14"/>
      <name val="Arial"/>
      <charset val="1"/>
    </font>
    <font>
      <b/>
      <sz val="14"/>
      <color rgb="FF333333"/>
      <name val="Arial"/>
      <charset val="1"/>
    </font>
    <font>
      <b/>
      <sz val="12"/>
      <color rgb="FF333333"/>
      <name val="Arial"/>
      <charset val="1"/>
    </font>
    <font>
      <b/>
      <sz val="12"/>
      <name val="Arial"/>
      <charset val="1"/>
    </font>
    <font>
      <b/>
      <sz val="16"/>
      <color rgb="FF333333"/>
      <name val="Arial"/>
      <charset val="1"/>
    </font>
    <font>
      <b/>
      <sz val="16"/>
      <color rgb="FF333333"/>
      <name val="Calibri"/>
      <charset val="134"/>
    </font>
    <font>
      <b/>
      <sz val="14"/>
      <color rgb="FF333333"/>
      <name val="Calibri"/>
      <charset val="134"/>
    </font>
    <font>
      <b/>
      <sz val="14"/>
      <color rgb="FF558ED5"/>
      <name val="Calibri"/>
      <charset val="134"/>
    </font>
    <font>
      <sz val="14"/>
      <color rgb="FF333333"/>
      <name val="Calibri"/>
      <charset val="134"/>
    </font>
    <font>
      <b/>
      <u/>
      <sz val="16"/>
      <color rgb="FF333333"/>
      <name val="Calibri"/>
      <charset val="1"/>
    </font>
    <font>
      <b/>
      <i/>
      <u/>
      <sz val="16"/>
      <color rgb="FF333333"/>
      <name val="Calibri"/>
      <charset val="1"/>
    </font>
    <font>
      <u/>
      <sz val="16"/>
      <color rgb="FF333333"/>
      <name val="Calibri"/>
      <charset val="1"/>
    </font>
    <font>
      <b/>
      <sz val="12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0"/>
      <color indexed="8"/>
      <name val="Arial"/>
      <charset val="134"/>
    </font>
    <font>
      <sz val="9"/>
      <color indexed="63"/>
      <name val="Calibri"/>
      <charset val="1"/>
    </font>
    <font>
      <sz val="11"/>
      <name val="Calibri"/>
      <charset val="1"/>
    </font>
    <font>
      <sz val="11"/>
      <color indexed="63"/>
      <name val="Calibri"/>
      <charset val="1"/>
    </font>
    <font>
      <sz val="12"/>
      <name val="Calibri"/>
      <charset val="1"/>
      <scheme val="minor"/>
    </font>
    <font>
      <sz val="9"/>
      <color rgb="FF333333"/>
      <name val="Calibri"/>
      <charset val="1"/>
    </font>
    <font>
      <sz val="11"/>
      <color rgb="FF333333"/>
      <name val="Calibri"/>
      <charset val="1"/>
    </font>
    <font>
      <b/>
      <sz val="13"/>
      <name val="Arial"/>
      <charset val="1"/>
    </font>
    <font>
      <b/>
      <sz val="13"/>
      <color rgb="FFFFFFFF"/>
      <name val="Calibri"/>
      <charset val="1"/>
    </font>
    <font>
      <b/>
      <sz val="11"/>
      <color rgb="FF333300"/>
      <name val="Arial"/>
      <charset val="1"/>
    </font>
    <font>
      <b/>
      <sz val="11"/>
      <color rgb="FF333300"/>
      <name val="Calibri"/>
      <charset val="1"/>
    </font>
    <font>
      <sz val="10"/>
      <color rgb="FF333300"/>
      <name val="Calibri"/>
      <charset val="1"/>
    </font>
    <font>
      <sz val="11"/>
      <color indexed="59"/>
      <name val="Calibri"/>
      <charset val="1"/>
    </font>
    <font>
      <b/>
      <sz val="11"/>
      <name val="Calibri"/>
      <charset val="1"/>
    </font>
    <font>
      <sz val="11"/>
      <color rgb="FFFFFFFF"/>
      <name val="Calibri"/>
      <charset val="134"/>
    </font>
    <font>
      <sz val="11"/>
      <color rgb="FF333300"/>
      <name val="Calibri"/>
      <charset val="1"/>
    </font>
    <font>
      <sz val="9"/>
      <color rgb="FF000000"/>
      <name val="Calibri"/>
      <charset val="1"/>
    </font>
    <font>
      <sz val="11"/>
      <color rgb="FF000000"/>
      <name val="Calibri"/>
      <charset val="1"/>
    </font>
    <font>
      <b/>
      <sz val="18"/>
      <color rgb="FFFFFFFF"/>
      <name val="Calibri"/>
      <charset val="134"/>
    </font>
    <font>
      <b/>
      <sz val="11"/>
      <color rgb="FF8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b/>
      <sz val="10"/>
      <color rgb="FFFFFFFF"/>
      <name val="Arial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1"/>
    </font>
    <font>
      <b/>
      <sz val="11"/>
      <name val="Calibri"/>
      <charset val="134"/>
    </font>
    <font>
      <b/>
      <sz val="14"/>
      <color rgb="FF000000"/>
      <name val="Arial"/>
      <charset val="1"/>
    </font>
    <font>
      <b/>
      <i/>
      <sz val="14"/>
      <name val="Calibri"/>
      <charset val="1"/>
    </font>
    <font>
      <sz val="14"/>
      <color rgb="FF000000"/>
      <name val="Calibri"/>
      <charset val="134"/>
    </font>
    <font>
      <sz val="14"/>
      <name val="Calibri"/>
      <charset val="1"/>
    </font>
    <font>
      <sz val="14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2"/>
      <name val="Calibri"/>
      <charset val="134"/>
    </font>
    <font>
      <sz val="14"/>
      <color rgb="FF000000"/>
      <name val="Calibri"/>
      <charset val="1"/>
    </font>
    <font>
      <b/>
      <sz val="10"/>
      <color rgb="FF000000"/>
      <name val="Calibri"/>
      <charset val="1"/>
    </font>
    <font>
      <b/>
      <sz val="18"/>
      <color rgb="FF000000"/>
      <name val="Calibri"/>
      <charset val="1"/>
    </font>
    <font>
      <b/>
      <sz val="16"/>
      <color rgb="FF000000"/>
      <name val="Calibri"/>
      <charset val="1"/>
    </font>
    <font>
      <sz val="12"/>
      <color rgb="FFFF0000"/>
      <name val="Calibri"/>
      <charset val="1"/>
    </font>
    <font>
      <sz val="11"/>
      <color rgb="FF333399"/>
      <name val="Calibri"/>
      <charset val="134"/>
    </font>
    <font>
      <b/>
      <sz val="11"/>
      <color rgb="FFFA7D00"/>
      <name val="Calibri"/>
      <charset val="134"/>
    </font>
    <font>
      <sz val="11"/>
      <color rgb="FFFA7D00"/>
      <name val="Calibri"/>
      <charset val="134"/>
    </font>
    <font>
      <b/>
      <sz val="18"/>
      <color rgb="FF1F497D"/>
      <name val="Cambria"/>
      <charset val="134"/>
    </font>
    <font>
      <b/>
      <sz val="18"/>
      <color rgb="FF003366"/>
      <name val="Cambria"/>
      <charset val="134"/>
    </font>
    <font>
      <sz val="11"/>
      <color rgb="FF008000"/>
      <name val="Calibri"/>
      <charset val="134"/>
    </font>
    <font>
      <b/>
      <sz val="11"/>
      <color rgb="FF1F497D"/>
      <name val="Calibri"/>
      <charset val="134"/>
    </font>
    <font>
      <sz val="11"/>
      <color rgb="FF006100"/>
      <name val="Calibri"/>
      <charset val="134"/>
    </font>
    <font>
      <sz val="11"/>
      <color rgb="FFFF9900"/>
      <name val="Calibri"/>
      <charset val="134"/>
    </font>
    <font>
      <b/>
      <sz val="15"/>
      <color rgb="FF003366"/>
      <name val="Calibri"/>
      <charset val="134"/>
    </font>
    <font>
      <sz val="10"/>
      <name val="Arial"/>
      <charset val="1"/>
    </font>
    <font>
      <b/>
      <sz val="11"/>
      <color rgb="FFFF9900"/>
      <name val="Calibri"/>
      <charset val="134"/>
    </font>
    <font>
      <sz val="11"/>
      <color rgb="FF3F3F76"/>
      <name val="Calibri"/>
      <charset val="134"/>
    </font>
    <font>
      <sz val="11"/>
      <color rgb="FF9C6500"/>
      <name val="Calibri"/>
      <charset val="134"/>
    </font>
    <font>
      <sz val="11"/>
      <color rgb="FF993300"/>
      <name val="Calibri"/>
      <charset val="134"/>
    </font>
    <font>
      <b/>
      <sz val="11"/>
      <color rgb="FF3F3F3F"/>
      <name val="Calibri"/>
      <charset val="134"/>
    </font>
    <font>
      <b/>
      <sz val="11"/>
      <color rgb="FF333333"/>
      <name val="Calibri"/>
      <charset val="134"/>
    </font>
    <font>
      <sz val="11"/>
      <color rgb="FF800080"/>
      <name val="Calibri"/>
      <charset val="134"/>
    </font>
    <font>
      <sz val="11"/>
      <color rgb="FF9C0006"/>
      <name val="Calibri"/>
      <charset val="134"/>
    </font>
    <font>
      <b/>
      <sz val="18"/>
      <color rgb="FF003366"/>
      <name val="Cambria"/>
      <charset val="1"/>
    </font>
    <font>
      <b/>
      <sz val="11"/>
      <color rgb="FF003366"/>
      <name val="Calibri"/>
      <charset val="134"/>
    </font>
    <font>
      <sz val="11"/>
      <color rgb="FFFF0000"/>
      <name val="Calibri"/>
      <charset val="134"/>
    </font>
    <font>
      <i/>
      <sz val="11"/>
      <color rgb="FF7F7F7F"/>
      <name val="Calibri"/>
      <charset val="134"/>
    </font>
    <font>
      <i/>
      <sz val="11"/>
      <color rgb="FF808080"/>
      <name val="Calibri"/>
      <charset val="134"/>
    </font>
    <font>
      <b/>
      <sz val="15"/>
      <color rgb="FF1F497D"/>
      <name val="Calibri"/>
      <charset val="134"/>
    </font>
    <font>
      <b/>
      <sz val="13"/>
      <color rgb="FF1F497D"/>
      <name val="Calibri"/>
      <charset val="134"/>
    </font>
    <font>
      <b/>
      <sz val="13"/>
      <color rgb="FF003366"/>
      <name val="Calibri"/>
      <charset val="134"/>
    </font>
    <font>
      <sz val="11"/>
      <color rgb="FF000000"/>
      <name val="Calibri"/>
      <charset val="134"/>
    </font>
  </fonts>
  <fills count="60">
    <fill>
      <patternFill patternType="none"/>
    </fill>
    <fill>
      <patternFill patternType="gray125"/>
    </fill>
    <fill>
      <patternFill patternType="solid">
        <fgColor rgb="FF1F497D"/>
        <bgColor rgb="FF353588"/>
      </patternFill>
    </fill>
    <fill>
      <patternFill patternType="solid">
        <fgColor rgb="FFFFFF00"/>
        <bgColor rgb="FFFFCC00"/>
      </patternFill>
    </fill>
    <fill>
      <patternFill patternType="solid">
        <fgColor rgb="FFBACDE7"/>
        <bgColor rgb="FFB7DEE8"/>
      </patternFill>
    </fill>
    <fill>
      <patternFill patternType="solid">
        <fgColor theme="3"/>
        <bgColor indexed="31"/>
      </patternFill>
    </fill>
    <fill>
      <patternFill patternType="solid">
        <fgColor rgb="FFE6E0EC"/>
        <bgColor rgb="FFDCE6F2"/>
      </patternFill>
    </fill>
    <fill>
      <patternFill patternType="darkGray">
        <fgColor rgb="FFCECECE"/>
        <bgColor rgb="FFCCC1DB"/>
      </patternFill>
    </fill>
    <fill>
      <patternFill patternType="solid">
        <fgColor rgb="FF8EB4E3"/>
        <bgColor rgb="FF95B4D7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rgb="FF95B4D7"/>
        <bgColor rgb="FF8EB4E3"/>
      </patternFill>
    </fill>
    <fill>
      <patternFill patternType="solid">
        <fgColor rgb="FFDCE6F2"/>
        <bgColor rgb="FFDCEDF4"/>
      </patternFill>
    </fill>
    <fill>
      <patternFill patternType="solid">
        <fgColor rgb="FFFDEADA"/>
        <bgColor rgb="FFEBF1DE"/>
      </patternFill>
    </fill>
    <fill>
      <patternFill patternType="solid">
        <fgColor rgb="FFE6B9B8"/>
        <bgColor rgb="FFFAC090"/>
      </patternFill>
    </fill>
    <fill>
      <patternFill patternType="solid">
        <fgColor rgb="FFDCEDF4"/>
        <bgColor rgb="FFDCE6F2"/>
      </patternFill>
    </fill>
    <fill>
      <patternFill patternType="solid">
        <fgColor rgb="FFFFCC99"/>
        <bgColor rgb="FFFAC090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B7DEE8"/>
        <bgColor rgb="FFBACDE7"/>
      </patternFill>
    </fill>
    <fill>
      <patternFill patternType="solid">
        <fgColor rgb="FFFFCC00"/>
        <bgColor rgb="FFFFFF00"/>
      </patternFill>
    </fill>
    <fill>
      <patternFill patternType="solid">
        <fgColor rgb="FFD7E6BD"/>
        <bgColor rgb="FFD4F6D9"/>
      </patternFill>
    </fill>
    <fill>
      <patternFill patternType="solid">
        <fgColor rgb="FF38C6CB"/>
        <bgColor rgb="FF5898CA"/>
      </patternFill>
    </fill>
    <fill>
      <patternFill patternType="solid">
        <fgColor rgb="FFCCC1DB"/>
        <bgColor rgb="FFCECECE"/>
      </patternFill>
    </fill>
    <fill>
      <patternFill patternType="solid">
        <fgColor rgb="FF0066CC"/>
        <bgColor rgb="FF1F497D"/>
      </patternFill>
    </fill>
    <fill>
      <patternFill patternType="mediumGray">
        <fgColor rgb="FF008609"/>
        <bgColor rgb="FF00B050"/>
      </patternFill>
    </fill>
    <fill>
      <patternFill patternType="solid">
        <fgColor rgb="FFFCD5B5"/>
        <bgColor rgb="FFFFCC99"/>
      </patternFill>
    </fill>
    <fill>
      <patternFill patternType="solid">
        <fgColor rgb="FFF2F2F2"/>
        <bgColor rgb="FFEBF1DE"/>
      </patternFill>
    </fill>
    <fill>
      <patternFill patternType="solid">
        <fgColor rgb="FFACB1A9"/>
        <bgColor rgb="FFB1B1B7"/>
      </patternFill>
    </fill>
    <fill>
      <patternFill patternType="darkGray">
        <fgColor rgb="FFACB1A9"/>
        <bgColor rgb="FFB1B1B7"/>
      </patternFill>
    </fill>
    <fill>
      <patternFill patternType="mediumGray">
        <fgColor rgb="FFCCC1DB"/>
        <bgColor rgb="FFBACDE7"/>
      </patternFill>
    </fill>
    <fill>
      <patternFill patternType="solid">
        <fgColor rgb="FFD1FBD6"/>
        <bgColor rgb="FFD4F6D9"/>
      </patternFill>
    </fill>
    <fill>
      <patternFill patternType="mediumGray">
        <fgColor rgb="FFCECECE"/>
        <bgColor rgb="FFD7E6BD"/>
      </patternFill>
    </fill>
    <fill>
      <patternFill patternType="darkGray">
        <fgColor rgb="FF5898CA"/>
        <bgColor rgb="FF38C6CB"/>
      </patternFill>
    </fill>
    <fill>
      <patternFill patternType="solid">
        <fgColor rgb="FFD4F6D9"/>
        <bgColor rgb="FFD1FBD6"/>
      </patternFill>
    </fill>
    <fill>
      <patternFill patternType="solid">
        <fgColor rgb="FFFF99CC"/>
        <bgColor rgb="FFFC8C99"/>
      </patternFill>
    </fill>
    <fill>
      <patternFill patternType="solid">
        <fgColor rgb="FFCC99FF"/>
        <bgColor rgb="FFFF99CC"/>
      </patternFill>
    </fill>
    <fill>
      <patternFill patternType="solid">
        <fgColor rgb="FFFE9807"/>
        <bgColor rgb="FFFA7D00"/>
      </patternFill>
    </fill>
    <fill>
      <patternFill patternType="solid">
        <fgColor rgb="FFFF0000"/>
        <bgColor rgb="FF89000F"/>
      </patternFill>
    </fill>
    <fill>
      <patternFill patternType="solid">
        <fgColor rgb="FF818181"/>
        <bgColor rgb="FF7F738E"/>
      </patternFill>
    </fill>
    <fill>
      <patternFill patternType="darkGray">
        <fgColor rgb="FF5898CA"/>
        <bgColor rgb="FF818181"/>
      </patternFill>
    </fill>
    <fill>
      <patternFill patternType="solid">
        <fgColor rgb="FF353588"/>
        <bgColor rgb="FF1F497D"/>
      </patternFill>
    </fill>
    <fill>
      <patternFill patternType="solid">
        <fgColor rgb="FFB1B1B7"/>
        <bgColor rgb="FFACB1A9"/>
      </patternFill>
    </fill>
    <fill>
      <patternFill patternType="mediumGray">
        <fgColor rgb="FFFE9807"/>
        <bgColor rgb="FFFB8787"/>
      </patternFill>
    </fill>
    <fill>
      <patternFill patternType="solid">
        <fgColor rgb="FF00FF00"/>
        <bgColor rgb="FF00B050"/>
      </patternFill>
    </fill>
    <fill>
      <patternFill patternType="solid">
        <fgColor rgb="FFFFFFCC"/>
        <bgColor rgb="FFEBF1DE"/>
      </patternFill>
    </fill>
    <fill>
      <patternFill patternType="solid">
        <fgColor rgb="FF630F09"/>
        <bgColor rgb="FF89000F"/>
      </patternFill>
    </fill>
    <fill>
      <patternFill patternType="solid">
        <fgColor rgb="FFFF6600"/>
        <bgColor rgb="FFFA7D00"/>
      </patternFill>
    </fill>
    <fill>
      <patternFill patternType="darkGray">
        <fgColor rgb="FFB64C00"/>
        <bgColor rgb="FFFF6600"/>
      </patternFill>
    </fill>
    <fill>
      <patternFill patternType="solid">
        <fgColor rgb="FFFAC090"/>
        <bgColor rgb="FFFFCC99"/>
      </patternFill>
    </fill>
    <fill>
      <patternFill patternType="solid">
        <fgColor rgb="FFFC8C99"/>
        <bgColor rgb="FFFB8787"/>
      </patternFill>
    </fill>
    <fill>
      <patternFill patternType="solid">
        <fgColor rgb="FF7F738E"/>
        <bgColor rgb="FF818181"/>
      </patternFill>
    </fill>
    <fill>
      <patternFill patternType="solid">
        <fgColor rgb="FFFB8787"/>
        <bgColor rgb="FFFC8C99"/>
      </patternFill>
    </fill>
    <fill>
      <patternFill patternType="solid">
        <fgColor rgb="FF92C6F4"/>
        <bgColor rgb="FF8EB4E3"/>
      </patternFill>
    </fill>
    <fill>
      <patternFill patternType="darkGray">
        <fgColor rgb="FF92C6F4"/>
        <bgColor rgb="FF8EB4E3"/>
      </patternFill>
    </fill>
    <fill>
      <patternFill patternType="solid">
        <fgColor rgb="FFFFEB9C"/>
        <bgColor rgb="FFFFFF99"/>
      </patternFill>
    </fill>
    <fill>
      <patternFill patternType="solid">
        <fgColor rgb="FFFFFF99"/>
        <bgColor rgb="FFFFEB9C"/>
      </patternFill>
    </fill>
    <fill>
      <patternFill patternType="solid">
        <fgColor rgb="FFFFC7CE"/>
        <bgColor rgb="FFFCD5B5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18181"/>
      </left>
      <right style="thin">
        <color rgb="FF818181"/>
      </right>
      <top style="thin">
        <color rgb="FF818181"/>
      </top>
      <bottom style="thin">
        <color rgb="FF818181"/>
      </bottom>
      <diagonal/>
    </border>
    <border>
      <left style="thin">
        <color rgb="FF7F738E"/>
      </left>
      <right style="thin">
        <color rgb="FF7F738E"/>
      </right>
      <top style="thin">
        <color rgb="FF7F738E"/>
      </top>
      <bottom style="thin">
        <color rgb="FF7F738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A7D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E9807"/>
      </bottom>
      <diagonal/>
    </border>
    <border>
      <left style="thin">
        <color rgb="FFB1B1B7"/>
      </left>
      <right style="thin">
        <color rgb="FFB1B1B7"/>
      </right>
      <top style="thin">
        <color rgb="FFB1B1B7"/>
      </top>
      <bottom style="thin">
        <color rgb="FFB1B1B7"/>
      </bottom>
      <diagonal/>
    </border>
    <border>
      <left/>
      <right/>
      <top/>
      <bottom style="thick">
        <color rgb="FF353588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0066CC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/>
      <right/>
      <top/>
      <bottom style="thick">
        <color rgb="FF5898CA"/>
      </bottom>
      <diagonal/>
    </border>
    <border>
      <left/>
      <right/>
      <top/>
      <bottom style="thick">
        <color rgb="FF95B4D7"/>
      </bottom>
      <diagonal/>
    </border>
    <border>
      <left/>
      <right/>
      <top/>
      <bottom style="thick">
        <color rgb="FFCECECE"/>
      </bottom>
      <diagonal/>
    </border>
    <border>
      <left/>
      <right/>
      <top/>
      <bottom style="medium">
        <color rgb="FF95B4D7"/>
      </bottom>
      <diagonal/>
    </border>
    <border>
      <left/>
      <right/>
      <top style="thin">
        <color rgb="FF5898CA"/>
      </top>
      <bottom style="double">
        <color rgb="FF5898CA"/>
      </bottom>
      <diagonal/>
    </border>
    <border>
      <left/>
      <right/>
      <top style="thin">
        <color rgb="FF353588"/>
      </top>
      <bottom style="double">
        <color rgb="FF353588"/>
      </bottom>
      <diagonal/>
    </border>
  </borders>
  <cellStyleXfs count="604">
    <xf numFmtId="0" fontId="0" fillId="0" borderId="0"/>
    <xf numFmtId="0" fontId="126" fillId="14" borderId="0" applyBorder="0" applyProtection="0"/>
    <xf numFmtId="0" fontId="126" fillId="16" borderId="0" applyBorder="0" applyProtection="0"/>
    <xf numFmtId="168" fontId="126" fillId="0" borderId="0" applyBorder="0" applyProtection="0"/>
    <xf numFmtId="0" fontId="74" fillId="27" borderId="0" applyBorder="0" applyProtection="0"/>
    <xf numFmtId="0" fontId="100" fillId="29" borderId="20" applyProtection="0"/>
    <xf numFmtId="0" fontId="126" fillId="4" borderId="0" applyBorder="0" applyProtection="0"/>
    <xf numFmtId="0" fontId="126" fillId="16" borderId="0" applyBorder="0" applyProtection="0"/>
    <xf numFmtId="170" fontId="126" fillId="0" borderId="0" applyBorder="0" applyProtection="0"/>
    <xf numFmtId="0" fontId="126" fillId="0" borderId="0"/>
    <xf numFmtId="0" fontId="74" fillId="26" borderId="0" applyBorder="0" applyProtection="0"/>
    <xf numFmtId="0" fontId="5" fillId="31" borderId="18" applyProtection="0"/>
    <xf numFmtId="0" fontId="126" fillId="14" borderId="0" applyBorder="0" applyProtection="0"/>
    <xf numFmtId="170" fontId="126" fillId="0" borderId="0" applyBorder="0" applyProtection="0"/>
    <xf numFmtId="0" fontId="126" fillId="17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0" borderId="0"/>
    <xf numFmtId="0" fontId="126" fillId="15" borderId="0" applyBorder="0" applyProtection="0"/>
    <xf numFmtId="0" fontId="102" fillId="0" borderId="0" applyBorder="0" applyProtection="0"/>
    <xf numFmtId="0" fontId="126" fillId="14" borderId="0" applyBorder="0" applyProtection="0"/>
    <xf numFmtId="0" fontId="126" fillId="15" borderId="0" applyBorder="0" applyProtection="0"/>
    <xf numFmtId="0" fontId="103" fillId="0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14" borderId="0" applyBorder="0" applyProtection="0"/>
    <xf numFmtId="0" fontId="74" fillId="13" borderId="0" applyBorder="0" applyProtection="0"/>
    <xf numFmtId="0" fontId="126" fillId="6" borderId="0" applyBorder="0" applyProtection="0"/>
    <xf numFmtId="0" fontId="126" fillId="21" borderId="0" applyBorder="0" applyProtection="0"/>
    <xf numFmtId="0" fontId="126" fillId="14" borderId="0" applyBorder="0" applyProtection="0"/>
    <xf numFmtId="0" fontId="126" fillId="32" borderId="0" applyBorder="0" applyProtection="0"/>
    <xf numFmtId="0" fontId="126" fillId="23" borderId="0" applyBorder="0" applyProtection="0"/>
    <xf numFmtId="0" fontId="126" fillId="0" borderId="0"/>
    <xf numFmtId="0" fontId="126" fillId="21" borderId="0" applyBorder="0" applyProtection="0"/>
    <xf numFmtId="0" fontId="126" fillId="20" borderId="0" applyBorder="0" applyProtection="0"/>
    <xf numFmtId="0" fontId="126" fillId="15" borderId="0" applyBorder="0" applyProtection="0"/>
    <xf numFmtId="0" fontId="126" fillId="17" borderId="0" applyBorder="0" applyProtection="0"/>
    <xf numFmtId="0" fontId="126" fillId="36" borderId="0" applyBorder="0" applyProtection="0"/>
    <xf numFmtId="0" fontId="126" fillId="6" borderId="0" applyBorder="0" applyProtection="0"/>
    <xf numFmtId="0" fontId="126" fillId="15" borderId="0" applyBorder="0" applyProtection="0"/>
    <xf numFmtId="0" fontId="126" fillId="17" borderId="0" applyBorder="0" applyProtection="0"/>
    <xf numFmtId="0" fontId="126" fillId="15" borderId="0" applyBorder="0" applyProtection="0"/>
    <xf numFmtId="0" fontId="126" fillId="16" borderId="0" applyBorder="0" applyProtection="0"/>
    <xf numFmtId="0" fontId="105" fillId="0" borderId="0" applyBorder="0" applyProtection="0"/>
    <xf numFmtId="0" fontId="126" fillId="14" borderId="0" applyBorder="0" applyProtection="0"/>
    <xf numFmtId="0" fontId="126" fillId="20" borderId="0" applyBorder="0" applyProtection="0"/>
    <xf numFmtId="0" fontId="103" fillId="0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6" borderId="0" applyBorder="0" applyProtection="0"/>
    <xf numFmtId="0" fontId="126" fillId="14" borderId="0" applyBorder="0" applyProtection="0"/>
    <xf numFmtId="0" fontId="126" fillId="14" borderId="0" applyBorder="0" applyProtection="0"/>
    <xf numFmtId="170" fontId="126" fillId="0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14" borderId="0" applyBorder="0" applyProtection="0"/>
    <xf numFmtId="170" fontId="126" fillId="0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6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9" borderId="0" applyBorder="0" applyProtection="0"/>
    <xf numFmtId="0" fontId="126" fillId="14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23" borderId="0" applyBorder="0" applyProtection="0"/>
    <xf numFmtId="0" fontId="126" fillId="14" borderId="0" applyBorder="0" applyProtection="0"/>
    <xf numFmtId="0" fontId="126" fillId="14" borderId="0" applyBorder="0" applyProtection="0"/>
    <xf numFmtId="0" fontId="126" fillId="0" borderId="0"/>
    <xf numFmtId="0" fontId="126" fillId="23" borderId="0" applyBorder="0" applyProtection="0"/>
    <xf numFmtId="0" fontId="126" fillId="19" borderId="0" applyBorder="0" applyProtection="0"/>
    <xf numFmtId="0" fontId="74" fillId="39" borderId="0" applyBorder="0" applyProtection="0"/>
    <xf numFmtId="0" fontId="126" fillId="25" borderId="0" applyBorder="0" applyProtection="0"/>
    <xf numFmtId="0" fontId="126" fillId="19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20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37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0" borderId="0"/>
    <xf numFmtId="0" fontId="126" fillId="0" borderId="0"/>
    <xf numFmtId="0" fontId="126" fillId="19" borderId="0" applyBorder="0" applyProtection="0"/>
    <xf numFmtId="0" fontId="126" fillId="0" borderId="0"/>
    <xf numFmtId="0" fontId="126" fillId="28" borderId="0" applyBorder="0" applyProtection="0"/>
    <xf numFmtId="0" fontId="126" fillId="28" borderId="0" applyBorder="0" applyProtection="0"/>
    <xf numFmtId="0" fontId="126" fillId="4" borderId="0" applyBorder="0" applyProtection="0"/>
    <xf numFmtId="0" fontId="126" fillId="19" borderId="0" applyBorder="0" applyProtection="0"/>
    <xf numFmtId="0" fontId="126" fillId="0" borderId="0"/>
    <xf numFmtId="0" fontId="126" fillId="0" borderId="0"/>
    <xf numFmtId="0" fontId="126" fillId="19" borderId="0" applyBorder="0" applyProtection="0"/>
    <xf numFmtId="0" fontId="126" fillId="16" borderId="0" applyBorder="0" applyProtection="0"/>
    <xf numFmtId="0" fontId="126" fillId="19" borderId="0" applyBorder="0" applyProtection="0"/>
    <xf numFmtId="0" fontId="126" fillId="0" borderId="0"/>
    <xf numFmtId="0" fontId="126" fillId="0" borderId="0"/>
    <xf numFmtId="0" fontId="126" fillId="19" borderId="0" applyBorder="0" applyProtection="0"/>
    <xf numFmtId="0" fontId="126" fillId="0" borderId="0"/>
    <xf numFmtId="0" fontId="126" fillId="0" borderId="0"/>
    <xf numFmtId="0" fontId="126" fillId="19" borderId="0" applyBorder="0" applyProtection="0"/>
    <xf numFmtId="0" fontId="126" fillId="25" borderId="0" applyBorder="0" applyProtection="0"/>
    <xf numFmtId="0" fontId="126" fillId="19" borderId="0" applyBorder="0" applyProtection="0"/>
    <xf numFmtId="0" fontId="126" fillId="19" borderId="0" applyBorder="0" applyProtection="0"/>
    <xf numFmtId="0" fontId="126" fillId="0" borderId="0"/>
    <xf numFmtId="0" fontId="126" fillId="0" borderId="0"/>
    <xf numFmtId="0" fontId="126" fillId="25" borderId="0" applyBorder="0" applyProtection="0"/>
    <xf numFmtId="0" fontId="126" fillId="19" borderId="0" applyBorder="0" applyProtection="0"/>
    <xf numFmtId="0" fontId="126" fillId="21" borderId="0" applyBorder="0" applyProtection="0"/>
    <xf numFmtId="0" fontId="126" fillId="25" borderId="0" applyBorder="0" applyProtection="0"/>
    <xf numFmtId="0" fontId="126" fillId="19" borderId="0" applyBorder="0" applyProtection="0"/>
    <xf numFmtId="0" fontId="126" fillId="17" borderId="0" applyBorder="0" applyProtection="0"/>
    <xf numFmtId="0" fontId="126" fillId="20" borderId="0" applyBorder="0" applyProtection="0"/>
    <xf numFmtId="0" fontId="126" fillId="28" borderId="0" applyBorder="0" applyProtection="0"/>
    <xf numFmtId="0" fontId="126" fillId="25" borderId="0" applyBorder="0" applyProtection="0"/>
    <xf numFmtId="0" fontId="126" fillId="6" borderId="0" applyBorder="0" applyProtection="0"/>
    <xf numFmtId="0" fontId="126" fillId="19" borderId="0" applyBorder="0" applyProtection="0"/>
    <xf numFmtId="0" fontId="126" fillId="25" borderId="0" applyBorder="0" applyProtection="0"/>
    <xf numFmtId="0" fontId="126" fillId="19" borderId="0" applyBorder="0" applyProtection="0"/>
    <xf numFmtId="0" fontId="126" fillId="0" borderId="0"/>
    <xf numFmtId="0" fontId="126" fillId="25" borderId="0" applyBorder="0" applyProtection="0"/>
    <xf numFmtId="0" fontId="126" fillId="17" borderId="0" applyBorder="0" applyProtection="0"/>
    <xf numFmtId="0" fontId="126" fillId="19" borderId="0" applyBorder="0" applyProtection="0"/>
    <xf numFmtId="0" fontId="126" fillId="25" borderId="0" applyBorder="0" applyProtection="0"/>
    <xf numFmtId="0" fontId="126" fillId="19" borderId="0" applyBorder="0" applyProtection="0"/>
    <xf numFmtId="0" fontId="126" fillId="25" borderId="0" applyBorder="0" applyProtection="0"/>
    <xf numFmtId="0" fontId="126" fillId="15" borderId="0" applyBorder="0" applyProtection="0"/>
    <xf numFmtId="0" fontId="126" fillId="19" borderId="0" applyBorder="0" applyProtection="0"/>
    <xf numFmtId="0" fontId="126" fillId="0" borderId="0"/>
    <xf numFmtId="0" fontId="126" fillId="20" borderId="0" applyBorder="0" applyProtection="0"/>
    <xf numFmtId="0" fontId="126" fillId="20" borderId="0" applyBorder="0" applyProtection="0"/>
    <xf numFmtId="0" fontId="126" fillId="23" borderId="0" applyBorder="0" applyProtection="0"/>
    <xf numFmtId="0" fontId="126" fillId="21" borderId="0" applyBorder="0" applyProtection="0"/>
    <xf numFmtId="0" fontId="126" fillId="20" borderId="0" applyBorder="0" applyProtection="0"/>
    <xf numFmtId="0" fontId="126" fillId="0" borderId="0"/>
    <xf numFmtId="0" fontId="126" fillId="17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33" borderId="0" applyBorder="0" applyProtection="0"/>
    <xf numFmtId="0" fontId="126" fillId="20" borderId="0" applyBorder="0" applyProtection="0"/>
    <xf numFmtId="0" fontId="126" fillId="20" borderId="0" applyBorder="0" applyProtection="0"/>
    <xf numFmtId="0" fontId="11" fillId="0" borderId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0" borderId="0" applyBorder="0" applyProtection="0"/>
    <xf numFmtId="0" fontId="126" fillId="21" borderId="0" applyBorder="0" applyProtection="0"/>
    <xf numFmtId="0" fontId="126" fillId="20" borderId="0" applyBorder="0" applyProtection="0"/>
    <xf numFmtId="0" fontId="126" fillId="21" borderId="0" applyBorder="0" applyProtection="0"/>
    <xf numFmtId="0" fontId="126" fillId="20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20" borderId="0" applyBorder="0" applyProtection="0"/>
    <xf numFmtId="0" fontId="126" fillId="21" borderId="0" applyBorder="0" applyProtection="0"/>
    <xf numFmtId="0" fontId="126" fillId="20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20" borderId="0" applyBorder="0" applyProtection="0"/>
    <xf numFmtId="0" fontId="126" fillId="0" borderId="0"/>
    <xf numFmtId="0" fontId="126" fillId="6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0" borderId="0"/>
    <xf numFmtId="0" fontId="126" fillId="17" borderId="0" applyBorder="0" applyProtection="0"/>
    <xf numFmtId="0" fontId="126" fillId="6" borderId="0" applyBorder="0" applyProtection="0"/>
    <xf numFmtId="0" fontId="126" fillId="0" borderId="0"/>
    <xf numFmtId="0" fontId="126" fillId="6" borderId="0" applyBorder="0" applyProtection="0"/>
    <xf numFmtId="0" fontId="74" fillId="52" borderId="0" applyBorder="0" applyProtection="0"/>
    <xf numFmtId="0" fontId="126" fillId="0" borderId="0"/>
    <xf numFmtId="0" fontId="126" fillId="6" borderId="0" applyBorder="0" applyProtection="0"/>
    <xf numFmtId="0" fontId="74" fillId="54" borderId="0" applyBorder="0" applyProtection="0"/>
    <xf numFmtId="0" fontId="126" fillId="0" borderId="0"/>
    <xf numFmtId="0" fontId="112" fillId="57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0" borderId="0"/>
    <xf numFmtId="0" fontId="113" fillId="58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0" borderId="0"/>
    <xf numFmtId="0" fontId="126" fillId="6" borderId="0" applyBorder="0" applyProtection="0"/>
    <xf numFmtId="0" fontId="126" fillId="38" borderId="0" applyBorder="0" applyProtection="0"/>
    <xf numFmtId="0" fontId="126" fillId="0" borderId="0"/>
    <xf numFmtId="0" fontId="126" fillId="6" borderId="0" applyBorder="0" applyProtection="0"/>
    <xf numFmtId="0" fontId="126" fillId="0" borderId="0"/>
    <xf numFmtId="0" fontId="126" fillId="6" borderId="0" applyBorder="0" applyProtection="0"/>
    <xf numFmtId="0" fontId="126" fillId="15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6" borderId="0" applyBorder="0" applyProtection="0"/>
    <xf numFmtId="0" fontId="126" fillId="28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6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17" borderId="0" applyBorder="0" applyProtection="0"/>
    <xf numFmtId="0" fontId="126" fillId="21" borderId="0" applyBorder="0" applyProtection="0"/>
    <xf numFmtId="0" fontId="126" fillId="17" borderId="0" applyBorder="0" applyProtection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21" borderId="0" applyBorder="0" applyProtection="0"/>
    <xf numFmtId="0" fontId="126" fillId="55" borderId="0" applyBorder="0" applyProtection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0" borderId="0"/>
    <xf numFmtId="0" fontId="126" fillId="17" borderId="0" applyBorder="0" applyProtection="0"/>
    <xf numFmtId="0" fontId="126" fillId="17" borderId="0" applyBorder="0" applyProtection="0"/>
    <xf numFmtId="0" fontId="126" fillId="28" borderId="0" applyBorder="0" applyProtection="0"/>
    <xf numFmtId="0" fontId="126" fillId="22" borderId="0" applyBorder="0" applyProtection="0"/>
    <xf numFmtId="0" fontId="126" fillId="4" borderId="0" applyBorder="0" applyProtection="0"/>
    <xf numFmtId="0" fontId="126" fillId="17" borderId="0" applyBorder="0" applyProtection="0"/>
    <xf numFmtId="0" fontId="126" fillId="2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8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28" borderId="0" applyBorder="0" applyProtection="0"/>
    <xf numFmtId="0" fontId="126" fillId="15" borderId="0" applyBorder="0" applyProtection="0"/>
    <xf numFmtId="0" fontId="126" fillId="16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15" borderId="0" applyBorder="0" applyProtection="0"/>
    <xf numFmtId="0" fontId="126" fillId="47" borderId="25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10" fillId="7" borderId="19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55" borderId="0" applyBorder="0" applyProtection="0"/>
    <xf numFmtId="0" fontId="106" fillId="36" borderId="0" applyBorder="0" applyProtection="0"/>
    <xf numFmtId="0" fontId="126" fillId="4" borderId="0" applyBorder="0" applyProtection="0"/>
    <xf numFmtId="0" fontId="126" fillId="28" borderId="0" applyBorder="0" applyProtection="0"/>
    <xf numFmtId="0" fontId="126" fillId="16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74" fillId="34" borderId="0" applyBorder="0" applyProtection="0"/>
    <xf numFmtId="0" fontId="126" fillId="28" borderId="0" applyBorder="0" applyProtection="0"/>
    <xf numFmtId="0" fontId="126" fillId="4" borderId="0" applyBorder="0" applyProtection="0"/>
    <xf numFmtId="0" fontId="126" fillId="4" borderId="0" applyBorder="0" applyProtection="0"/>
    <xf numFmtId="0" fontId="74" fillId="46" borderId="0" applyBorder="0" applyProtection="0"/>
    <xf numFmtId="0" fontId="126" fillId="28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4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23" borderId="0" applyBorder="0" applyProtection="0"/>
    <xf numFmtId="0" fontId="126" fillId="16" borderId="0" applyBorder="0" applyProtection="0"/>
    <xf numFmtId="0" fontId="126" fillId="54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21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74" fillId="44" borderId="0" applyBorder="0" applyProtection="0"/>
    <xf numFmtId="0" fontId="126" fillId="16" borderId="0" applyBorder="0" applyProtection="0"/>
    <xf numFmtId="0" fontId="126" fillId="16" borderId="0" applyBorder="0" applyProtection="0"/>
    <xf numFmtId="0" fontId="74" fillId="48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16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46" borderId="0" applyBorder="0" applyProtection="0"/>
    <xf numFmtId="0" fontId="126" fillId="23" borderId="0" applyBorder="0" applyProtection="0"/>
    <xf numFmtId="0" fontId="126" fillId="0" borderId="0"/>
    <xf numFmtId="0" fontId="126" fillId="23" borderId="0" applyBorder="0" applyProtection="0"/>
    <xf numFmtId="0" fontId="74" fillId="56" borderId="0" applyBorder="0" applyProtection="0"/>
    <xf numFmtId="0" fontId="126" fillId="23" borderId="0" applyBorder="0" applyProtection="0"/>
    <xf numFmtId="0" fontId="126" fillId="47" borderId="25" applyProtection="0"/>
    <xf numFmtId="0" fontId="126" fillId="23" borderId="0" applyBorder="0" applyProtection="0"/>
    <xf numFmtId="0" fontId="74" fillId="24" borderId="0" applyBorder="0" applyProtection="0"/>
    <xf numFmtId="0" fontId="126" fillId="23" borderId="0" applyBorder="0" applyProtection="0"/>
    <xf numFmtId="0" fontId="126" fillId="23" borderId="0" applyBorder="0" applyProtection="0"/>
    <xf numFmtId="0" fontId="126" fillId="23" borderId="0" applyBorder="0" applyProtection="0"/>
    <xf numFmtId="0" fontId="74" fillId="42" borderId="0" applyBorder="0" applyProtection="0"/>
    <xf numFmtId="0" fontId="126" fillId="25" borderId="0" applyBorder="0" applyProtection="0"/>
    <xf numFmtId="0" fontId="126" fillId="0" borderId="0"/>
    <xf numFmtId="0" fontId="126" fillId="0" borderId="0"/>
    <xf numFmtId="0" fontId="126" fillId="25" borderId="0" applyBorder="0" applyProtection="0"/>
    <xf numFmtId="0" fontId="74" fillId="43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38" borderId="0" applyBorder="0" applyProtection="0"/>
    <xf numFmtId="0" fontId="126" fillId="25" borderId="0" applyBorder="0" applyProtection="0"/>
    <xf numFmtId="0" fontId="126" fillId="25" borderId="0" applyBorder="0" applyProtection="0"/>
    <xf numFmtId="0" fontId="74" fillId="51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26" fillId="25" borderId="0" applyBorder="0" applyProtection="0"/>
    <xf numFmtId="0" fontId="11" fillId="0" borderId="0"/>
    <xf numFmtId="0" fontId="126" fillId="25" borderId="0" applyBorder="0" applyProtection="0"/>
    <xf numFmtId="0" fontId="126" fillId="25" borderId="0" applyBorder="0" applyProtection="0"/>
    <xf numFmtId="0" fontId="74" fillId="45" borderId="0" applyBorder="0" applyProtection="0"/>
    <xf numFmtId="0" fontId="126" fillId="21" borderId="0" applyBorder="0" applyProtection="0"/>
    <xf numFmtId="0" fontId="74" fillId="49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0" borderId="0"/>
    <xf numFmtId="0" fontId="126" fillId="21" borderId="0" applyBorder="0" applyProtection="0"/>
    <xf numFmtId="0" fontId="126" fillId="21" borderId="0" applyBorder="0" applyProtection="0"/>
    <xf numFmtId="0" fontId="115" fillId="7" borderId="27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1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26" fillId="28" borderId="0" applyBorder="0" applyProtection="0"/>
    <xf numFmtId="0" fontId="104" fillId="33" borderId="0" applyBorder="0" applyProtection="0"/>
    <xf numFmtId="0" fontId="5" fillId="41" borderId="23" applyProtection="0"/>
    <xf numFmtId="0" fontId="11" fillId="0" borderId="0"/>
    <xf numFmtId="0" fontId="101" fillId="0" borderId="22" applyProtection="0"/>
    <xf numFmtId="0" fontId="107" fillId="0" borderId="24" applyProtection="0"/>
    <xf numFmtId="0" fontId="74" fillId="50" borderId="0" applyBorder="0" applyProtection="0"/>
    <xf numFmtId="0" fontId="74" fillId="40" borderId="0" applyBorder="0" applyProtection="0"/>
    <xf numFmtId="0" fontId="116" fillId="37" borderId="0" applyBorder="0" applyProtection="0"/>
    <xf numFmtId="0" fontId="74" fillId="30" borderId="0" applyBorder="0" applyProtection="0"/>
    <xf numFmtId="0" fontId="74" fillId="53" borderId="0" applyBorder="0" applyProtection="0"/>
    <xf numFmtId="0" fontId="74" fillId="48" borderId="0" applyBorder="0" applyProtection="0"/>
    <xf numFmtId="0" fontId="74" fillId="35" borderId="0" applyBorder="0" applyProtection="0"/>
    <xf numFmtId="0" fontId="74" fillId="24" borderId="0" applyBorder="0" applyProtection="0"/>
    <xf numFmtId="0" fontId="111" fillId="18" borderId="20" applyProtection="0"/>
    <xf numFmtId="0" fontId="99" fillId="18" borderId="19" applyProtection="0"/>
    <xf numFmtId="0" fontId="109" fillId="0" borderId="0"/>
    <xf numFmtId="0" fontId="117" fillId="59" borderId="0" applyBorder="0" applyProtection="0"/>
    <xf numFmtId="0" fontId="126" fillId="47" borderId="25" applyProtection="0"/>
    <xf numFmtId="165" fontId="126" fillId="0" borderId="0" applyBorder="0" applyProtection="0"/>
    <xf numFmtId="172" fontId="126" fillId="0" borderId="0" applyBorder="0" applyProtection="0"/>
    <xf numFmtId="172" fontId="126" fillId="0" borderId="0" applyBorder="0" applyProtection="0"/>
    <xf numFmtId="0" fontId="126" fillId="0" borderId="0"/>
    <xf numFmtId="0" fontId="109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" fillId="0" borderId="0"/>
    <xf numFmtId="0" fontId="11" fillId="0" borderId="0"/>
    <xf numFmtId="0" fontId="126" fillId="0" borderId="0"/>
    <xf numFmtId="0" fontId="126" fillId="0" borderId="0"/>
    <xf numFmtId="0" fontId="126" fillId="0" borderId="0"/>
    <xf numFmtId="0" fontId="77" fillId="0" borderId="0"/>
    <xf numFmtId="0" fontId="126" fillId="0" borderId="0"/>
    <xf numFmtId="0" fontId="126" fillId="0" borderId="0"/>
    <xf numFmtId="0" fontId="11" fillId="0" borderId="0"/>
    <xf numFmtId="0" fontId="126" fillId="0" borderId="0"/>
    <xf numFmtId="0" fontId="11" fillId="0" borderId="0"/>
    <xf numFmtId="0" fontId="1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" fillId="0" borderId="0"/>
    <xf numFmtId="0" fontId="126" fillId="0" borderId="0"/>
    <xf numFmtId="0" fontId="126" fillId="0" borderId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9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166" fontId="126" fillId="0" borderId="0" applyBorder="0" applyProtection="0"/>
    <xf numFmtId="0" fontId="126" fillId="47" borderId="25" applyProtection="0"/>
    <xf numFmtId="166" fontId="126" fillId="0" borderId="0" applyBorder="0" applyProtection="0"/>
    <xf numFmtId="0" fontId="126" fillId="47" borderId="25" applyProtection="0"/>
    <xf numFmtId="166" fontId="126" fillId="0" borderId="0" applyBorder="0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0" fontId="126" fillId="47" borderId="25" applyProtection="0"/>
    <xf numFmtId="9" fontId="126" fillId="0" borderId="0" applyBorder="0" applyProtection="0"/>
    <xf numFmtId="0" fontId="114" fillId="29" borderId="21" applyProtection="0"/>
    <xf numFmtId="173" fontId="126" fillId="0" borderId="0" applyBorder="0" applyProtection="0"/>
    <xf numFmtId="166" fontId="126" fillId="0" borderId="0" applyBorder="0" applyProtection="0"/>
    <xf numFmtId="167" fontId="126" fillId="0" borderId="0" applyBorder="0" applyProtection="0"/>
    <xf numFmtId="167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166" fontId="126" fillId="0" borderId="0" applyBorder="0" applyProtection="0"/>
    <xf numFmtId="0" fontId="118" fillId="0" borderId="0" applyBorder="0" applyProtection="0"/>
    <xf numFmtId="0" fontId="120" fillId="0" borderId="0" applyBorder="0" applyProtection="0"/>
    <xf numFmtId="0" fontId="120" fillId="0" borderId="0" applyBorder="0" applyProtection="0"/>
    <xf numFmtId="0" fontId="121" fillId="0" borderId="0" applyBorder="0" applyProtection="0"/>
    <xf numFmtId="0" fontId="122" fillId="0" borderId="0" applyBorder="0" applyProtection="0"/>
    <xf numFmtId="0" fontId="123" fillId="0" borderId="30" applyProtection="0"/>
    <xf numFmtId="0" fontId="108" fillId="0" borderId="26" applyProtection="0"/>
    <xf numFmtId="0" fontId="124" fillId="0" borderId="31" applyProtection="0"/>
    <xf numFmtId="0" fontId="125" fillId="0" borderId="32" applyProtection="0"/>
    <xf numFmtId="0" fontId="105" fillId="0" borderId="33" applyProtection="0"/>
    <xf numFmtId="0" fontId="119" fillId="0" borderId="28" applyProtection="0"/>
    <xf numFmtId="0" fontId="119" fillId="0" borderId="0" applyBorder="0" applyProtection="0"/>
    <xf numFmtId="0" fontId="6" fillId="0" borderId="34" applyProtection="0"/>
    <xf numFmtId="0" fontId="6" fillId="0" borderId="35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6" fontId="126" fillId="0" borderId="0" applyBorder="0" applyProtection="0"/>
    <xf numFmtId="168" fontId="11" fillId="0" borderId="0" applyBorder="0" applyProtection="0"/>
    <xf numFmtId="166" fontId="126" fillId="0" borderId="0" applyBorder="0" applyProtection="0"/>
    <xf numFmtId="168" fontId="11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6" fontId="109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  <xf numFmtId="168" fontId="126" fillId="0" borderId="0" applyBorder="0" applyProtection="0"/>
  </cellStyleXfs>
  <cellXfs count="455">
    <xf numFmtId="0" fontId="0" fillId="0" borderId="0" xfId="0"/>
    <xf numFmtId="0" fontId="0" fillId="0" borderId="0" xfId="0" applyProtection="1">
      <protection locked="0"/>
    </xf>
    <xf numFmtId="166" fontId="1" fillId="0" borderId="0" xfId="486" applyNumberFormat="1" applyFont="1" applyBorder="1" applyAlignment="1" applyProtection="1">
      <alignment vertical="center"/>
      <protection locked="0"/>
    </xf>
    <xf numFmtId="166" fontId="1" fillId="0" borderId="0" xfId="486" applyNumberFormat="1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583" applyNumberFormat="1" applyFont="1" applyBorder="1" applyAlignment="1" applyProtection="1">
      <alignment vertical="center" wrapText="1"/>
    </xf>
    <xf numFmtId="2" fontId="4" fillId="0" borderId="2" xfId="581" applyNumberFormat="1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center"/>
      <protection locked="0"/>
    </xf>
    <xf numFmtId="170" fontId="0" fillId="0" borderId="2" xfId="0" applyNumberFormat="1" applyBorder="1" applyAlignment="1" applyProtection="1">
      <alignment horizontal="right"/>
      <protection locked="0"/>
    </xf>
    <xf numFmtId="49" fontId="0" fillId="0" borderId="2" xfId="0" applyNumberFormat="1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170" fontId="5" fillId="2" borderId="0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26" fillId="0" borderId="0" xfId="509" applyAlignment="1" applyProtection="1">
      <alignment vertical="center"/>
      <protection locked="0"/>
    </xf>
    <xf numFmtId="0" fontId="8" fillId="0" borderId="0" xfId="509" applyFont="1" applyAlignment="1" applyProtection="1">
      <alignment horizontal="center" vertical="center"/>
      <protection locked="0"/>
    </xf>
    <xf numFmtId="166" fontId="10" fillId="0" borderId="0" xfId="486" applyNumberFormat="1" applyFont="1" applyBorder="1" applyAlignment="1" applyProtection="1">
      <alignment horizontal="center" vertical="center" wrapText="1"/>
      <protection locked="0"/>
    </xf>
    <xf numFmtId="166" fontId="11" fillId="0" borderId="0" xfId="486" applyNumberFormat="1" applyFont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Protection="1">
      <protection locked="0"/>
    </xf>
    <xf numFmtId="0" fontId="19" fillId="0" borderId="0" xfId="509" applyFont="1" applyAlignment="1" applyProtection="1">
      <alignment vertical="center"/>
      <protection locked="0"/>
    </xf>
    <xf numFmtId="0" fontId="22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168" fontId="23" fillId="2" borderId="2" xfId="3" applyFont="1" applyFill="1" applyBorder="1" applyAlignment="1" applyProtection="1">
      <alignment vertical="center" wrapText="1"/>
      <protection locked="0"/>
    </xf>
    <xf numFmtId="170" fontId="23" fillId="2" borderId="2" xfId="8" applyFont="1" applyFill="1" applyBorder="1" applyAlignment="1" applyProtection="1">
      <alignment vertical="center"/>
    </xf>
    <xf numFmtId="170" fontId="23" fillId="2" borderId="2" xfId="8" applyFont="1" applyFill="1" applyBorder="1" applyAlignment="1" applyProtection="1">
      <alignment vertical="center"/>
      <protection locked="0"/>
    </xf>
    <xf numFmtId="0" fontId="23" fillId="2" borderId="2" xfId="0" applyFont="1" applyFill="1" applyBorder="1" applyAlignment="1" applyProtection="1">
      <alignment vertical="center"/>
    </xf>
    <xf numFmtId="170" fontId="24" fillId="3" borderId="2" xfId="8" applyFont="1" applyFill="1" applyBorder="1" applyAlignment="1" applyProtection="1"/>
    <xf numFmtId="0" fontId="24" fillId="0" borderId="0" xfId="0" applyFont="1" applyBorder="1" applyProtection="1">
      <protection locked="0"/>
    </xf>
    <xf numFmtId="168" fontId="23" fillId="2" borderId="2" xfId="3" applyFont="1" applyFill="1" applyBorder="1" applyAlignment="1" applyProtection="1">
      <alignment wrapText="1"/>
      <protection locked="0"/>
    </xf>
    <xf numFmtId="170" fontId="23" fillId="2" borderId="2" xfId="8" applyFont="1" applyFill="1" applyBorder="1" applyAlignment="1" applyProtection="1">
      <protection locked="0"/>
    </xf>
    <xf numFmtId="0" fontId="23" fillId="2" borderId="2" xfId="0" applyFont="1" applyFill="1" applyBorder="1" applyProtection="1"/>
    <xf numFmtId="0" fontId="23" fillId="2" borderId="2" xfId="0" applyFont="1" applyFill="1" applyBorder="1" applyAlignment="1" applyProtection="1">
      <alignment horizontal="center"/>
    </xf>
    <xf numFmtId="168" fontId="25" fillId="5" borderId="2" xfId="3" applyFont="1" applyFill="1" applyBorder="1" applyAlignment="1" applyProtection="1">
      <alignment wrapText="1"/>
      <protection locked="0"/>
    </xf>
    <xf numFmtId="170" fontId="25" fillId="5" borderId="2" xfId="8" applyFont="1" applyFill="1" applyBorder="1" applyAlignment="1" applyProtection="1">
      <alignment vertical="center"/>
      <protection locked="0"/>
    </xf>
    <xf numFmtId="4" fontId="23" fillId="2" borderId="2" xfId="0" applyNumberFormat="1" applyFont="1" applyFill="1" applyBorder="1" applyProtection="1"/>
    <xf numFmtId="170" fontId="26" fillId="3" borderId="2" xfId="8" applyFont="1" applyFill="1" applyBorder="1" applyAlignment="1" applyProtection="1"/>
    <xf numFmtId="0" fontId="22" fillId="0" borderId="0" xfId="0" applyFont="1" applyBorder="1" applyAlignment="1" applyProtection="1">
      <alignment horizontal="left"/>
      <protection locked="0"/>
    </xf>
    <xf numFmtId="170" fontId="22" fillId="0" borderId="0" xfId="8" applyFont="1" applyBorder="1" applyAlignment="1" applyProtection="1">
      <protection locked="0"/>
    </xf>
    <xf numFmtId="168" fontId="22" fillId="0" borderId="0" xfId="0" applyNumberFormat="1" applyFont="1" applyBorder="1" applyProtection="1">
      <protection locked="0"/>
    </xf>
    <xf numFmtId="0" fontId="23" fillId="2" borderId="5" xfId="0" applyFont="1" applyFill="1" applyBorder="1" applyAlignment="1" applyProtection="1">
      <alignment wrapText="1"/>
    </xf>
    <xf numFmtId="0" fontId="21" fillId="0" borderId="0" xfId="0" applyFont="1" applyBorder="1" applyProtection="1"/>
    <xf numFmtId="0" fontId="22" fillId="0" borderId="0" xfId="0" applyFont="1" applyBorder="1" applyProtection="1"/>
    <xf numFmtId="0" fontId="20" fillId="2" borderId="5" xfId="0" applyFont="1" applyFill="1" applyBorder="1" applyAlignment="1" applyProtection="1">
      <alignment wrapText="1"/>
    </xf>
    <xf numFmtId="168" fontId="20" fillId="2" borderId="2" xfId="3" applyFont="1" applyFill="1" applyBorder="1" applyAlignment="1" applyProtection="1">
      <alignment wrapText="1"/>
      <protection locked="0"/>
    </xf>
    <xf numFmtId="0" fontId="27" fillId="0" borderId="2" xfId="0" applyFont="1" applyBorder="1" applyProtection="1"/>
    <xf numFmtId="170" fontId="23" fillId="2" borderId="2" xfId="8" applyFont="1" applyFill="1" applyBorder="1" applyAlignment="1" applyProtection="1"/>
    <xf numFmtId="0" fontId="22" fillId="0" borderId="2" xfId="0" applyFont="1" applyBorder="1" applyProtection="1"/>
    <xf numFmtId="0" fontId="27" fillId="0" borderId="2" xfId="0" applyFont="1" applyBorder="1" applyAlignment="1" applyProtection="1">
      <alignment wrapText="1"/>
    </xf>
    <xf numFmtId="170" fontId="27" fillId="0" borderId="2" xfId="8" applyFont="1" applyBorder="1" applyAlignment="1" applyProtection="1">
      <protection locked="0"/>
    </xf>
    <xf numFmtId="170" fontId="22" fillId="0" borderId="2" xfId="8" applyFont="1" applyBorder="1" applyAlignment="1" applyProtection="1">
      <protection locked="0"/>
    </xf>
    <xf numFmtId="0" fontId="22" fillId="0" borderId="0" xfId="0" applyFont="1" applyBorder="1" applyAlignment="1" applyProtection="1">
      <alignment horizontal="left"/>
    </xf>
    <xf numFmtId="170" fontId="22" fillId="0" borderId="2" xfId="8" applyFont="1" applyBorder="1" applyAlignment="1" applyProtection="1"/>
    <xf numFmtId="170" fontId="28" fillId="0" borderId="2" xfId="8" applyFont="1" applyBorder="1" applyAlignment="1" applyProtection="1"/>
    <xf numFmtId="0" fontId="22" fillId="0" borderId="2" xfId="0" applyFont="1" applyBorder="1" applyAlignment="1" applyProtection="1"/>
    <xf numFmtId="0" fontId="28" fillId="0" borderId="0" xfId="0" applyFont="1" applyBorder="1" applyProtection="1">
      <protection locked="0"/>
    </xf>
    <xf numFmtId="0" fontId="20" fillId="2" borderId="2" xfId="0" applyFont="1" applyFill="1" applyBorder="1" applyAlignment="1" applyProtection="1">
      <alignment horizontal="center"/>
    </xf>
    <xf numFmtId="170" fontId="24" fillId="3" borderId="6" xfId="8" applyFont="1" applyFill="1" applyBorder="1" applyAlignment="1" applyProtection="1"/>
    <xf numFmtId="0" fontId="24" fillId="0" borderId="0" xfId="0" applyFont="1" applyBorder="1" applyAlignment="1" applyProtection="1"/>
    <xf numFmtId="0" fontId="22" fillId="0" borderId="0" xfId="0" applyFont="1" applyBorder="1" applyAlignment="1" applyProtection="1"/>
    <xf numFmtId="170" fontId="22" fillId="6" borderId="2" xfId="8" applyFont="1" applyFill="1" applyBorder="1" applyAlignment="1" applyProtection="1"/>
    <xf numFmtId="170" fontId="22" fillId="6" borderId="2" xfId="0" applyNumberFormat="1" applyFont="1" applyFill="1" applyBorder="1" applyProtection="1"/>
    <xf numFmtId="170" fontId="21" fillId="0" borderId="2" xfId="8" applyFont="1" applyBorder="1" applyAlignment="1" applyProtection="1">
      <protection locked="0"/>
    </xf>
    <xf numFmtId="170" fontId="21" fillId="7" borderId="2" xfId="0" applyNumberFormat="1" applyFont="1" applyFill="1" applyBorder="1" applyProtection="1"/>
    <xf numFmtId="170" fontId="22" fillId="0" borderId="0" xfId="0" applyNumberFormat="1" applyFont="1" applyBorder="1" applyProtection="1">
      <protection locked="0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 wrapText="1"/>
    </xf>
    <xf numFmtId="170" fontId="20" fillId="2" borderId="2" xfId="8" applyFont="1" applyFill="1" applyBorder="1" applyAlignment="1" applyProtection="1">
      <alignment vertical="center"/>
    </xf>
    <xf numFmtId="0" fontId="29" fillId="0" borderId="2" xfId="0" applyFont="1" applyBorder="1" applyAlignment="1" applyProtection="1">
      <alignment horizont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168" fontId="22" fillId="0" borderId="2" xfId="3" applyFont="1" applyBorder="1" applyAlignment="1" applyProtection="1">
      <alignment horizontal="right"/>
      <protection locked="0"/>
    </xf>
    <xf numFmtId="170" fontId="23" fillId="2" borderId="2" xfId="8" applyFont="1" applyFill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Protection="1">
      <protection locked="0"/>
    </xf>
    <xf numFmtId="168" fontId="31" fillId="0" borderId="2" xfId="3" applyFont="1" applyFill="1" applyBorder="1" applyAlignment="1" applyProtection="1">
      <alignment horizontal="right"/>
      <protection locked="0"/>
    </xf>
    <xf numFmtId="168" fontId="19" fillId="0" borderId="0" xfId="0" applyNumberFormat="1" applyFont="1" applyBorder="1" applyProtection="1"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protection locked="0"/>
    </xf>
    <xf numFmtId="168" fontId="27" fillId="0" borderId="2" xfId="3" applyFont="1" applyBorder="1" applyAlignment="1" applyProtection="1">
      <alignment horizontal="right"/>
      <protection locked="0"/>
    </xf>
    <xf numFmtId="170" fontId="28" fillId="3" borderId="2" xfId="8" applyFont="1" applyFill="1" applyBorder="1" applyAlignment="1" applyProtection="1"/>
    <xf numFmtId="170" fontId="22" fillId="3" borderId="2" xfId="8" applyFont="1" applyFill="1" applyBorder="1" applyAlignment="1" applyProtection="1"/>
    <xf numFmtId="0" fontId="21" fillId="0" borderId="0" xfId="0" applyFont="1" applyBorder="1" applyProtection="1">
      <protection locked="0"/>
    </xf>
    <xf numFmtId="170" fontId="21" fillId="0" borderId="0" xfId="8" applyFont="1" applyBorder="1" applyAlignment="1" applyProtection="1"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3" borderId="2" xfId="0" applyFont="1" applyFill="1" applyBorder="1" applyAlignment="1" applyProtection="1">
      <alignment horizontal="center"/>
    </xf>
    <xf numFmtId="0" fontId="32" fillId="8" borderId="2" xfId="0" applyFont="1" applyFill="1" applyBorder="1" applyAlignment="1" applyProtection="1">
      <alignment wrapText="1"/>
    </xf>
    <xf numFmtId="170" fontId="32" fillId="8" borderId="2" xfId="8" applyFont="1" applyFill="1" applyBorder="1" applyAlignment="1" applyProtection="1"/>
    <xf numFmtId="4" fontId="22" fillId="0" borderId="0" xfId="0" applyNumberFormat="1" applyFont="1" applyBorder="1" applyProtection="1">
      <protection locked="0"/>
    </xf>
    <xf numFmtId="0" fontId="22" fillId="0" borderId="2" xfId="0" applyFont="1" applyBorder="1" applyAlignment="1" applyProtection="1">
      <alignment wrapText="1"/>
    </xf>
    <xf numFmtId="0" fontId="23" fillId="2" borderId="2" xfId="0" applyFont="1" applyFill="1" applyBorder="1" applyAlignment="1" applyProtection="1">
      <alignment horizontal="left"/>
    </xf>
    <xf numFmtId="4" fontId="23" fillId="2" borderId="2" xfId="0" applyNumberFormat="1" applyFont="1" applyFill="1" applyBorder="1" applyAlignment="1" applyProtection="1">
      <alignment horizontal="right"/>
    </xf>
    <xf numFmtId="0" fontId="33" fillId="0" borderId="0" xfId="0" applyFont="1" applyBorder="1" applyProtection="1">
      <protection locked="0"/>
    </xf>
    <xf numFmtId="4" fontId="19" fillId="0" borderId="0" xfId="0" applyNumberFormat="1" applyFont="1" applyBorder="1" applyProtection="1">
      <protection locked="0"/>
    </xf>
    <xf numFmtId="0" fontId="126" fillId="0" borderId="0" xfId="221" applyProtection="1">
      <protection locked="0"/>
    </xf>
    <xf numFmtId="166" fontId="9" fillId="0" borderId="0" xfId="486" applyNumberFormat="1" applyFont="1" applyBorder="1" applyAlignment="1" applyProtection="1">
      <alignment horizontal="center" vertical="center"/>
      <protection locked="0"/>
    </xf>
    <xf numFmtId="166" fontId="34" fillId="0" borderId="0" xfId="486" applyNumberFormat="1" applyFont="1" applyBorder="1" applyAlignment="1" applyProtection="1">
      <alignment horizontal="center" vertical="center"/>
      <protection locked="0"/>
    </xf>
    <xf numFmtId="0" fontId="35" fillId="0" borderId="0" xfId="560" applyFont="1" applyBorder="1" applyProtection="1">
      <protection locked="0"/>
    </xf>
    <xf numFmtId="0" fontId="36" fillId="0" borderId="0" xfId="560" applyFont="1" applyBorder="1" applyProtection="1">
      <protection locked="0"/>
    </xf>
    <xf numFmtId="0" fontId="41" fillId="9" borderId="0" xfId="560" applyFont="1" applyFill="1" applyBorder="1" applyAlignment="1" applyProtection="1">
      <alignment horizontal="center"/>
      <protection locked="0"/>
    </xf>
    <xf numFmtId="166" fontId="10" fillId="0" borderId="0" xfId="486" applyNumberFormat="1" applyFont="1" applyBorder="1" applyAlignment="1" applyProtection="1">
      <alignment vertical="center"/>
      <protection locked="0"/>
    </xf>
    <xf numFmtId="166" fontId="9" fillId="0" borderId="0" xfId="486" applyNumberFormat="1" applyFont="1" applyBorder="1" applyAlignment="1" applyProtection="1">
      <alignment vertical="center"/>
      <protection locked="0"/>
    </xf>
    <xf numFmtId="0" fontId="42" fillId="9" borderId="0" xfId="560" applyFont="1" applyFill="1" applyBorder="1" applyAlignment="1" applyProtection="1">
      <alignment vertical="center"/>
      <protection locked="0"/>
    </xf>
    <xf numFmtId="0" fontId="34" fillId="0" borderId="0" xfId="560" applyFont="1" applyBorder="1" applyAlignment="1" applyProtection="1">
      <alignment vertical="center"/>
      <protection locked="0"/>
    </xf>
    <xf numFmtId="17" fontId="34" fillId="8" borderId="2" xfId="560" applyNumberFormat="1" applyFont="1" applyFill="1" applyBorder="1" applyAlignment="1" applyProtection="1">
      <alignment horizontal="center" vertical="center" wrapText="1"/>
    </xf>
    <xf numFmtId="0" fontId="15" fillId="0" borderId="2" xfId="560" applyFont="1" applyBorder="1" applyAlignment="1" applyProtection="1">
      <alignment vertical="center"/>
    </xf>
    <xf numFmtId="0" fontId="34" fillId="0" borderId="2" xfId="560" applyFont="1" applyBorder="1" applyAlignment="1" applyProtection="1">
      <alignment horizontal="center" vertical="center"/>
      <protection locked="0"/>
    </xf>
    <xf numFmtId="0" fontId="43" fillId="0" borderId="2" xfId="560" applyNumberFormat="1" applyFont="1" applyBorder="1" applyAlignment="1" applyProtection="1">
      <alignment horizontal="center" vertical="center"/>
      <protection locked="0"/>
    </xf>
    <xf numFmtId="0" fontId="15" fillId="0" borderId="2" xfId="560" applyFont="1" applyBorder="1" applyAlignment="1" applyProtection="1">
      <alignment vertical="center" wrapText="1"/>
    </xf>
    <xf numFmtId="0" fontId="34" fillId="8" borderId="2" xfId="560" applyFont="1" applyFill="1" applyBorder="1" applyAlignment="1" applyProtection="1">
      <alignment horizontal="center" vertical="center"/>
    </xf>
    <xf numFmtId="0" fontId="34" fillId="9" borderId="2" xfId="560" applyFont="1" applyFill="1" applyBorder="1" applyAlignment="1" applyProtection="1">
      <alignment horizontal="center" vertical="center"/>
      <protection locked="0"/>
    </xf>
    <xf numFmtId="0" fontId="43" fillId="10" borderId="2" xfId="560" applyNumberFormat="1" applyFont="1" applyFill="1" applyBorder="1" applyAlignment="1" applyProtection="1">
      <alignment horizontal="center" vertical="center"/>
      <protection locked="0"/>
    </xf>
    <xf numFmtId="0" fontId="17" fillId="2" borderId="2" xfId="560" applyFont="1" applyFill="1" applyBorder="1" applyAlignment="1" applyProtection="1">
      <alignment horizontal="center" vertical="center"/>
    </xf>
    <xf numFmtId="0" fontId="45" fillId="2" borderId="2" xfId="560" applyFont="1" applyFill="1" applyBorder="1" applyAlignment="1" applyProtection="1">
      <alignment horizontal="center" vertical="center" wrapText="1"/>
      <protection locked="0"/>
    </xf>
    <xf numFmtId="0" fontId="47" fillId="0" borderId="9" xfId="560" applyFont="1" applyBorder="1" applyAlignment="1" applyProtection="1">
      <alignment horizontal="center" wrapText="1"/>
      <protection locked="0"/>
    </xf>
    <xf numFmtId="0" fontId="48" fillId="0" borderId="2" xfId="560" applyFont="1" applyBorder="1" applyAlignment="1" applyProtection="1">
      <alignment horizontal="center" vertical="center"/>
      <protection locked="0"/>
    </xf>
    <xf numFmtId="0" fontId="50" fillId="0" borderId="0" xfId="560" applyFont="1" applyBorder="1" applyProtection="1">
      <protection locked="0"/>
    </xf>
    <xf numFmtId="0" fontId="51" fillId="0" borderId="0" xfId="560" applyFont="1" applyBorder="1" applyProtection="1">
      <protection locked="0"/>
    </xf>
    <xf numFmtId="0" fontId="52" fillId="0" borderId="0" xfId="560" applyFont="1" applyBorder="1" applyProtection="1">
      <protection locked="0"/>
    </xf>
    <xf numFmtId="0" fontId="53" fillId="0" borderId="0" xfId="560" applyFont="1" applyBorder="1" applyAlignment="1" applyProtection="1">
      <alignment horizontal="center"/>
      <protection locked="0"/>
    </xf>
    <xf numFmtId="0" fontId="52" fillId="0" borderId="0" xfId="560" applyFont="1" applyBorder="1" applyAlignment="1" applyProtection="1">
      <alignment horizontal="right"/>
      <protection locked="0"/>
    </xf>
    <xf numFmtId="0" fontId="54" fillId="0" borderId="9" xfId="560" applyFont="1" applyBorder="1" applyAlignment="1" applyProtection="1">
      <alignment horizontal="right"/>
      <protection locked="0"/>
    </xf>
    <xf numFmtId="0" fontId="54" fillId="0" borderId="9" xfId="560" applyFont="1" applyBorder="1" applyAlignment="1" applyProtection="1">
      <alignment horizontal="center"/>
      <protection locked="0"/>
    </xf>
    <xf numFmtId="0" fontId="54" fillId="0" borderId="9" xfId="560" applyFont="1" applyBorder="1" applyAlignment="1" applyProtection="1">
      <alignment horizontal="center"/>
    </xf>
    <xf numFmtId="0" fontId="54" fillId="0" borderId="9" xfId="560" applyFont="1" applyBorder="1" applyAlignment="1" applyProtection="1">
      <alignment horizontal="left"/>
      <protection locked="0"/>
    </xf>
    <xf numFmtId="0" fontId="54" fillId="0" borderId="0" xfId="560" applyFont="1" applyBorder="1" applyAlignment="1" applyProtection="1">
      <protection locked="0"/>
    </xf>
    <xf numFmtId="0" fontId="54" fillId="0" borderId="0" xfId="560" applyFont="1" applyBorder="1" applyAlignment="1" applyProtection="1"/>
    <xf numFmtId="0" fontId="54" fillId="0" borderId="11" xfId="560" applyFont="1" applyBorder="1" applyAlignment="1" applyProtection="1">
      <protection locked="0"/>
    </xf>
    <xf numFmtId="0" fontId="54" fillId="0" borderId="0" xfId="560" applyFont="1" applyBorder="1" applyProtection="1">
      <protection locked="0"/>
    </xf>
    <xf numFmtId="0" fontId="35" fillId="0" borderId="0" xfId="560" applyFont="1" applyBorder="1" applyAlignment="1" applyProtection="1">
      <protection locked="0"/>
    </xf>
    <xf numFmtId="166" fontId="52" fillId="0" borderId="0" xfId="560" applyNumberFormat="1" applyFont="1" applyBorder="1" applyAlignment="1" applyProtection="1">
      <alignment vertical="center"/>
    </xf>
    <xf numFmtId="166" fontId="52" fillId="0" borderId="0" xfId="560" applyNumberFormat="1" applyFont="1" applyBorder="1" applyAlignment="1" applyProtection="1">
      <alignment vertical="center"/>
      <protection locked="0"/>
    </xf>
    <xf numFmtId="0" fontId="55" fillId="0" borderId="0" xfId="560" applyFont="1" applyBorder="1" applyAlignment="1" applyProtection="1">
      <alignment horizontal="right"/>
      <protection locked="0"/>
    </xf>
    <xf numFmtId="0" fontId="56" fillId="0" borderId="0" xfId="560" applyFont="1" applyBorder="1" applyProtection="1">
      <protection locked="0"/>
    </xf>
    <xf numFmtId="164" fontId="56" fillId="0" borderId="0" xfId="560" applyNumberFormat="1" applyFont="1" applyBorder="1" applyProtection="1">
      <protection locked="0"/>
    </xf>
    <xf numFmtId="0" fontId="57" fillId="0" borderId="0" xfId="560" applyFont="1" applyBorder="1" applyProtection="1">
      <protection locked="0"/>
    </xf>
    <xf numFmtId="49" fontId="24" fillId="0" borderId="0" xfId="560" applyNumberFormat="1" applyFont="1" applyBorder="1" applyAlignment="1" applyProtection="1">
      <alignment horizontal="center" vertical="center"/>
      <protection locked="0"/>
    </xf>
    <xf numFmtId="0" fontId="126" fillId="0" borderId="0" xfId="509" applyAlignment="1" applyProtection="1">
      <alignment horizontal="center" vertical="center"/>
      <protection locked="0"/>
    </xf>
    <xf numFmtId="0" fontId="23" fillId="2" borderId="2" xfId="560" applyFont="1" applyFill="1" applyBorder="1" applyAlignment="1" applyProtection="1">
      <alignment horizontal="center" vertical="center" wrapText="1"/>
    </xf>
    <xf numFmtId="0" fontId="5" fillId="2" borderId="13" xfId="509" applyFont="1" applyFill="1" applyBorder="1" applyAlignment="1" applyProtection="1">
      <alignment horizontal="center" vertical="center" wrapText="1"/>
    </xf>
    <xf numFmtId="49" fontId="4" fillId="0" borderId="2" xfId="509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581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509" applyFont="1" applyFill="1" applyBorder="1" applyAlignment="1" applyProtection="1">
      <alignment horizontal="center" vertical="center" wrapText="1"/>
    </xf>
    <xf numFmtId="0" fontId="5" fillId="2" borderId="2" xfId="509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justify"/>
      <protection locked="0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11" fillId="0" borderId="2" xfId="509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</xf>
    <xf numFmtId="169" fontId="11" fillId="0" borderId="2" xfId="581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2" xfId="509" applyNumberFormat="1" applyFont="1" applyBorder="1" applyAlignment="1" applyProtection="1">
      <alignment horizontal="center" vertical="center" wrapText="1"/>
      <protection locked="0"/>
    </xf>
    <xf numFmtId="2" fontId="11" fillId="0" borderId="2" xfId="581" applyNumberFormat="1" applyFont="1" applyBorder="1" applyAlignment="1" applyProtection="1">
      <alignment horizontal="right" vertical="center" wrapText="1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protection locked="0"/>
    </xf>
    <xf numFmtId="4" fontId="0" fillId="0" borderId="0" xfId="0" applyNumberFormat="1"/>
    <xf numFmtId="2" fontId="0" fillId="0" borderId="0" xfId="0" applyNumberFormat="1" applyProtection="1">
      <protection locked="0"/>
    </xf>
    <xf numFmtId="0" fontId="8" fillId="0" borderId="0" xfId="509" applyFont="1" applyAlignment="1" applyProtection="1">
      <alignment vertical="center"/>
      <protection locked="0"/>
    </xf>
    <xf numFmtId="0" fontId="59" fillId="11" borderId="2" xfId="560" applyFont="1" applyFill="1" applyBorder="1" applyAlignment="1" applyProtection="1">
      <alignment horizontal="center" vertical="center" wrapText="1"/>
    </xf>
    <xf numFmtId="49" fontId="25" fillId="12" borderId="2" xfId="509" applyNumberFormat="1" applyFont="1" applyFill="1" applyBorder="1" applyAlignment="1" applyProtection="1">
      <alignment horizontal="center" vertical="center" wrapText="1"/>
    </xf>
    <xf numFmtId="49" fontId="60" fillId="10" borderId="2" xfId="509" applyNumberFormat="1" applyFont="1" applyFill="1" applyBorder="1" applyAlignment="1" applyProtection="1">
      <alignment horizontal="center" vertical="center"/>
      <protection locked="0"/>
    </xf>
    <xf numFmtId="0" fontId="25" fillId="12" borderId="2" xfId="509" applyNumberFormat="1" applyFont="1" applyFill="1" applyBorder="1" applyAlignment="1" applyProtection="1">
      <alignment horizontal="center" vertical="center" wrapText="1"/>
    </xf>
    <xf numFmtId="0" fontId="25" fillId="12" borderId="2" xfId="509" applyFont="1" applyFill="1" applyBorder="1" applyAlignment="1" applyProtection="1">
      <alignment horizontal="center" vertical="center" wrapText="1"/>
    </xf>
    <xf numFmtId="0" fontId="60" fillId="0" borderId="0" xfId="509" applyFont="1" applyAlignment="1" applyProtection="1">
      <alignment vertical="center"/>
      <protection locked="0"/>
    </xf>
    <xf numFmtId="0" fontId="61" fillId="0" borderId="0" xfId="560" applyFont="1" applyBorder="1" applyAlignment="1" applyProtection="1">
      <alignment horizontal="center" vertical="center"/>
      <protection locked="0"/>
    </xf>
    <xf numFmtId="0" fontId="62" fillId="0" borderId="0" xfId="560" applyFont="1" applyBorder="1" applyAlignment="1" applyProtection="1">
      <alignment horizontal="center" vertical="center"/>
      <protection locked="0"/>
    </xf>
    <xf numFmtId="0" fontId="63" fillId="0" borderId="0" xfId="560" applyFont="1" applyBorder="1" applyAlignment="1" applyProtection="1">
      <alignment horizontal="center" vertical="center"/>
      <protection locked="0"/>
    </xf>
    <xf numFmtId="0" fontId="64" fillId="0" borderId="0" xfId="560" applyFont="1" applyBorder="1" applyAlignment="1" applyProtection="1">
      <alignment horizontal="center" vertical="center"/>
      <protection locked="0"/>
    </xf>
    <xf numFmtId="174" fontId="63" fillId="0" borderId="0" xfId="593" applyNumberFormat="1" applyFont="1" applyBorder="1" applyAlignment="1" applyProtection="1">
      <alignment horizontal="center" vertical="center"/>
      <protection locked="0"/>
    </xf>
    <xf numFmtId="0" fontId="59" fillId="11" borderId="2" xfId="560" applyFont="1" applyFill="1" applyBorder="1" applyAlignment="1" applyProtection="1">
      <alignment horizontal="center" vertical="center"/>
    </xf>
    <xf numFmtId="49" fontId="4" fillId="10" borderId="2" xfId="560" applyNumberFormat="1" applyFont="1" applyFill="1" applyBorder="1" applyAlignment="1" applyProtection="1">
      <alignment horizontal="center" vertical="center"/>
      <protection locked="0"/>
    </xf>
    <xf numFmtId="49" fontId="4" fillId="0" borderId="2" xfId="490" applyNumberFormat="1" applyFont="1" applyFill="1" applyBorder="1" applyAlignment="1" applyProtection="1">
      <alignment horizontal="center"/>
      <protection locked="0"/>
    </xf>
    <xf numFmtId="2" fontId="4" fillId="10" borderId="2" xfId="560" applyNumberFormat="1" applyFont="1" applyFill="1" applyBorder="1" applyAlignment="1" applyProtection="1">
      <alignment horizontal="right" vertical="center"/>
      <protection locked="0"/>
    </xf>
    <xf numFmtId="49" fontId="4" fillId="10" borderId="2" xfId="490" applyNumberFormat="1" applyFont="1" applyFill="1" applyBorder="1" applyAlignment="1" applyProtection="1">
      <alignment horizontal="center"/>
      <protection locked="0"/>
    </xf>
    <xf numFmtId="49" fontId="4" fillId="0" borderId="2" xfId="466" applyNumberFormat="1" applyFont="1" applyFill="1" applyBorder="1" applyAlignment="1" applyProtection="1">
      <alignment horizontal="center"/>
      <protection locked="0"/>
    </xf>
    <xf numFmtId="49" fontId="4" fillId="10" borderId="2" xfId="466" applyNumberFormat="1" applyFont="1" applyFill="1" applyBorder="1" applyAlignment="1" applyProtection="1">
      <alignment horizontal="center"/>
      <protection locked="0"/>
    </xf>
    <xf numFmtId="49" fontId="4" fillId="0" borderId="2" xfId="490" applyNumberFormat="1" applyFont="1" applyBorder="1" applyAlignment="1" applyProtection="1">
      <alignment horizontal="center" wrapText="1"/>
      <protection locked="0"/>
    </xf>
    <xf numFmtId="2" fontId="4" fillId="10" borderId="2" xfId="593" applyNumberFormat="1" applyFont="1" applyFill="1" applyBorder="1" applyAlignment="1" applyProtection="1">
      <alignment horizontal="right" vertical="center"/>
      <protection locked="0"/>
    </xf>
    <xf numFmtId="174" fontId="59" fillId="11" borderId="2" xfId="593" applyNumberFormat="1" applyFont="1" applyFill="1" applyBorder="1" applyAlignment="1" applyProtection="1">
      <alignment horizontal="center" vertical="center" wrapText="1"/>
    </xf>
    <xf numFmtId="0" fontId="4" fillId="0" borderId="0" xfId="560" applyFont="1" applyBorder="1" applyAlignment="1" applyProtection="1">
      <alignment horizontal="right" vertical="center"/>
      <protection locked="0"/>
    </xf>
    <xf numFmtId="0" fontId="4" fillId="0" borderId="0" xfId="560" applyFont="1" applyBorder="1" applyAlignment="1" applyProtection="1">
      <alignment horizontal="center" vertical="center"/>
      <protection locked="0"/>
    </xf>
    <xf numFmtId="0" fontId="62" fillId="0" borderId="0" xfId="560" applyFont="1" applyBorder="1" applyAlignment="1" applyProtection="1">
      <alignment horizontal="right" vertical="center"/>
      <protection locked="0"/>
    </xf>
    <xf numFmtId="0" fontId="65" fillId="0" borderId="0" xfId="560" applyFont="1" applyBorder="1" applyAlignment="1" applyProtection="1">
      <alignment vertical="center"/>
      <protection locked="0"/>
    </xf>
    <xf numFmtId="0" fontId="19" fillId="9" borderId="0" xfId="560" applyFont="1" applyFill="1" applyBorder="1" applyAlignment="1" applyProtection="1">
      <alignment horizontal="left" vertical="center"/>
      <protection locked="0"/>
    </xf>
    <xf numFmtId="0" fontId="19" fillId="9" borderId="0" xfId="560" applyFont="1" applyFill="1" applyBorder="1" applyAlignment="1" applyProtection="1">
      <alignment vertical="center"/>
      <protection locked="0"/>
    </xf>
    <xf numFmtId="0" fontId="19" fillId="9" borderId="0" xfId="490" applyFont="1" applyFill="1" applyBorder="1" applyProtection="1">
      <protection locked="0"/>
    </xf>
    <xf numFmtId="0" fontId="66" fillId="0" borderId="0" xfId="560" applyFont="1" applyBorder="1" applyAlignment="1" applyProtection="1">
      <alignment horizontal="center" vertical="center"/>
      <protection locked="0"/>
    </xf>
    <xf numFmtId="0" fontId="66" fillId="0" borderId="0" xfId="560" applyFont="1" applyBorder="1" applyAlignment="1" applyProtection="1">
      <alignment horizontal="left" vertical="center"/>
      <protection locked="0"/>
    </xf>
    <xf numFmtId="0" fontId="28" fillId="0" borderId="0" xfId="560" applyFont="1" applyBorder="1" applyAlignment="1" applyProtection="1">
      <alignment horizontal="center" vertical="center"/>
      <protection locked="0"/>
    </xf>
    <xf numFmtId="1" fontId="66" fillId="0" borderId="0" xfId="560" applyNumberFormat="1" applyFont="1" applyBorder="1" applyAlignment="1" applyProtection="1">
      <alignment horizontal="center" vertical="center"/>
      <protection locked="0"/>
    </xf>
    <xf numFmtId="174" fontId="66" fillId="0" borderId="0" xfId="593" applyNumberFormat="1" applyFont="1" applyBorder="1" applyAlignment="1" applyProtection="1">
      <alignment horizontal="center" vertical="center"/>
      <protection locked="0"/>
    </xf>
    <xf numFmtId="0" fontId="66" fillId="0" borderId="0" xfId="560" applyFont="1" applyBorder="1" applyAlignment="1" applyProtection="1">
      <alignment vertical="center"/>
      <protection locked="0"/>
    </xf>
    <xf numFmtId="0" fontId="23" fillId="2" borderId="2" xfId="560" applyFont="1" applyFill="1" applyBorder="1" applyAlignment="1" applyProtection="1">
      <alignment horizontal="center" vertical="center"/>
    </xf>
    <xf numFmtId="1" fontId="23" fillId="2" borderId="2" xfId="560" applyNumberFormat="1" applyFont="1" applyFill="1" applyBorder="1" applyAlignment="1" applyProtection="1">
      <alignment horizontal="center" vertical="center" wrapText="1"/>
    </xf>
    <xf numFmtId="49" fontId="60" fillId="10" borderId="2" xfId="560" applyNumberFormat="1" applyFont="1" applyFill="1" applyBorder="1" applyAlignment="1" applyProtection="1">
      <alignment horizontal="center" vertical="center"/>
      <protection locked="0"/>
    </xf>
    <xf numFmtId="174" fontId="23" fillId="2" borderId="2" xfId="593" applyNumberFormat="1" applyFont="1" applyFill="1" applyBorder="1" applyAlignment="1" applyProtection="1">
      <alignment horizontal="center" vertical="center" wrapText="1"/>
    </xf>
    <xf numFmtId="2" fontId="4" fillId="9" borderId="2" xfId="593" applyNumberFormat="1" applyFont="1" applyFill="1" applyBorder="1" applyAlignment="1" applyProtection="1">
      <alignment horizontal="right" vertical="center"/>
    </xf>
    <xf numFmtId="0" fontId="8" fillId="9" borderId="0" xfId="560" applyFont="1" applyFill="1" applyBorder="1" applyAlignment="1" applyProtection="1">
      <alignment horizontal="left" vertical="center"/>
      <protection locked="0"/>
    </xf>
    <xf numFmtId="0" fontId="8" fillId="9" borderId="0" xfId="560" applyFont="1" applyFill="1" applyBorder="1" applyAlignment="1" applyProtection="1">
      <alignment vertical="center"/>
      <protection locked="0"/>
    </xf>
    <xf numFmtId="0" fontId="8" fillId="9" borderId="0" xfId="490" applyFont="1" applyFill="1" applyBorder="1" applyProtection="1">
      <protection locked="0"/>
    </xf>
    <xf numFmtId="49" fontId="69" fillId="8" borderId="2" xfId="459" applyNumberFormat="1" applyFont="1" applyFill="1" applyBorder="1" applyAlignment="1" applyProtection="1">
      <alignment horizontal="center" vertical="center" wrapText="1"/>
    </xf>
    <xf numFmtId="4" fontId="70" fillId="8" borderId="2" xfId="3" applyNumberFormat="1" applyFont="1" applyFill="1" applyBorder="1" applyAlignment="1" applyProtection="1">
      <alignment horizontal="center" vertical="center"/>
    </xf>
    <xf numFmtId="0" fontId="71" fillId="0" borderId="2" xfId="0" applyFont="1" applyBorder="1" applyAlignment="1" applyProtection="1">
      <alignment vertical="center" wrapText="1"/>
      <protection locked="0"/>
    </xf>
    <xf numFmtId="4" fontId="72" fillId="0" borderId="2" xfId="3" applyNumberFormat="1" applyFont="1" applyFill="1" applyBorder="1" applyAlignment="1" applyProtection="1">
      <alignment vertical="center"/>
      <protection locked="0"/>
    </xf>
    <xf numFmtId="4" fontId="0" fillId="0" borderId="2" xfId="3" applyNumberFormat="1" applyFont="1" applyBorder="1" applyAlignment="1" applyProtection="1">
      <alignment vertical="center"/>
      <protection locked="0"/>
    </xf>
    <xf numFmtId="49" fontId="1" fillId="8" borderId="2" xfId="459" applyNumberFormat="1" applyFont="1" applyFill="1" applyBorder="1" applyAlignment="1" applyProtection="1">
      <alignment horizontal="left" vertical="center" wrapText="1"/>
    </xf>
    <xf numFmtId="4" fontId="73" fillId="8" borderId="2" xfId="3" applyNumberFormat="1" applyFont="1" applyFill="1" applyBorder="1" applyAlignment="1" applyProtection="1">
      <alignment vertical="center"/>
    </xf>
    <xf numFmtId="168" fontId="74" fillId="2" borderId="2" xfId="3" applyFont="1" applyFill="1" applyBorder="1" applyAlignment="1" applyProtection="1"/>
    <xf numFmtId="4" fontId="75" fillId="0" borderId="2" xfId="3" applyNumberFormat="1" applyFont="1" applyBorder="1" applyAlignment="1" applyProtection="1">
      <alignment vertical="center"/>
      <protection locked="0"/>
    </xf>
    <xf numFmtId="4" fontId="68" fillId="2" borderId="2" xfId="3" applyNumberFormat="1" applyFont="1" applyFill="1" applyBorder="1" applyAlignment="1" applyProtection="1">
      <alignment horizontal="right" vertical="center"/>
    </xf>
    <xf numFmtId="0" fontId="77" fillId="0" borderId="0" xfId="491" applyProtection="1">
      <protection locked="0"/>
    </xf>
    <xf numFmtId="166" fontId="34" fillId="0" borderId="0" xfId="486" applyNumberFormat="1" applyFont="1" applyBorder="1" applyAlignment="1" applyProtection="1">
      <alignment vertical="center"/>
      <protection locked="0"/>
    </xf>
    <xf numFmtId="0" fontId="80" fillId="0" borderId="2" xfId="491" applyFont="1" applyBorder="1" applyAlignment="1" applyProtection="1">
      <alignment horizontal="center" vertical="center" wrapText="1"/>
    </xf>
    <xf numFmtId="0" fontId="81" fillId="0" borderId="2" xfId="491" applyFont="1" applyBorder="1" applyAlignment="1" applyProtection="1">
      <alignment wrapText="1"/>
    </xf>
    <xf numFmtId="168" fontId="11" fillId="9" borderId="2" xfId="582" applyFill="1" applyBorder="1" applyAlignment="1" applyProtection="1">
      <protection locked="0"/>
    </xf>
    <xf numFmtId="0" fontId="79" fillId="0" borderId="0" xfId="491" applyFont="1" applyAlignment="1" applyProtection="1">
      <alignment horizontal="center" vertical="center" wrapText="1"/>
      <protection locked="0"/>
    </xf>
    <xf numFmtId="0" fontId="80" fillId="0" borderId="2" xfId="491" applyFont="1" applyBorder="1" applyAlignment="1" applyProtection="1">
      <alignment horizontal="center"/>
    </xf>
    <xf numFmtId="0" fontId="81" fillId="0" borderId="2" xfId="491" applyFont="1" applyBorder="1" applyProtection="1"/>
    <xf numFmtId="168" fontId="82" fillId="2" borderId="2" xfId="582" applyFont="1" applyFill="1" applyBorder="1" applyAlignment="1" applyProtection="1"/>
    <xf numFmtId="0" fontId="80" fillId="0" borderId="0" xfId="491" applyFont="1" applyBorder="1" applyAlignment="1" applyProtection="1">
      <alignment horizontal="center" vertical="center" wrapText="1"/>
      <protection locked="0"/>
    </xf>
    <xf numFmtId="0" fontId="81" fillId="0" borderId="0" xfId="491" applyFont="1" applyBorder="1" applyProtection="1">
      <protection locked="0"/>
    </xf>
    <xf numFmtId="0" fontId="77" fillId="0" borderId="0" xfId="491" applyBorder="1" applyProtection="1">
      <protection locked="0"/>
    </xf>
    <xf numFmtId="0" fontId="80" fillId="0" borderId="13" xfId="491" applyFont="1" applyBorder="1" applyAlignment="1" applyProtection="1">
      <alignment horizontal="center" vertical="center" wrapText="1"/>
    </xf>
    <xf numFmtId="0" fontId="80" fillId="0" borderId="2" xfId="491" applyFont="1" applyBorder="1" applyAlignment="1" applyProtection="1">
      <alignment horizontal="center" vertical="center"/>
    </xf>
    <xf numFmtId="0" fontId="28" fillId="0" borderId="2" xfId="491" applyFont="1" applyBorder="1" applyAlignment="1" applyProtection="1">
      <alignment wrapText="1"/>
    </xf>
    <xf numFmtId="168" fontId="11" fillId="9" borderId="2" xfId="582" applyFont="1" applyFill="1" applyBorder="1" applyAlignment="1" applyProtection="1">
      <protection locked="0"/>
    </xf>
    <xf numFmtId="0" fontId="28" fillId="0" borderId="2" xfId="491" applyFont="1" applyBorder="1" applyProtection="1"/>
    <xf numFmtId="0" fontId="80" fillId="0" borderId="0" xfId="491" applyFont="1" applyAlignment="1" applyProtection="1">
      <alignment horizontal="center"/>
      <protection locked="0"/>
    </xf>
    <xf numFmtId="168" fontId="5" fillId="2" borderId="2" xfId="491" applyNumberFormat="1" applyFont="1" applyFill="1" applyBorder="1" applyProtection="1"/>
    <xf numFmtId="166" fontId="77" fillId="0" borderId="0" xfId="581" applyFont="1" applyBorder="1" applyAlignment="1" applyProtection="1">
      <protection locked="0"/>
    </xf>
    <xf numFmtId="170" fontId="3" fillId="2" borderId="2" xfId="8" applyFont="1" applyFill="1" applyBorder="1" applyAlignment="1" applyProtection="1">
      <protection locked="0"/>
    </xf>
    <xf numFmtId="0" fontId="84" fillId="0" borderId="2" xfId="0" applyFon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170" fontId="0" fillId="0" borderId="2" xfId="8" applyFont="1" applyBorder="1" applyAlignment="1" applyProtection="1">
      <protection locked="0"/>
    </xf>
    <xf numFmtId="49" fontId="0" fillId="0" borderId="2" xfId="0" applyNumberFormat="1" applyFont="1" applyBorder="1" applyProtection="1">
      <protection locked="0"/>
    </xf>
    <xf numFmtId="0" fontId="3" fillId="2" borderId="2" xfId="0" applyFont="1" applyFill="1" applyBorder="1" applyProtection="1"/>
    <xf numFmtId="171" fontId="3" fillId="2" borderId="2" xfId="0" applyNumberFormat="1" applyFont="1" applyFill="1" applyBorder="1" applyProtection="1"/>
    <xf numFmtId="170" fontId="3" fillId="2" borderId="2" xfId="8" applyFont="1" applyFill="1" applyBorder="1" applyAlignment="1" applyProtection="1"/>
    <xf numFmtId="171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9" fontId="0" fillId="0" borderId="2" xfId="0" applyNumberFormat="1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170" fontId="0" fillId="0" borderId="2" xfId="0" applyNumberFormat="1" applyFill="1" applyBorder="1" applyAlignment="1" applyProtection="1">
      <alignment horizontal="right"/>
      <protection locked="0"/>
    </xf>
    <xf numFmtId="170" fontId="85" fillId="0" borderId="2" xfId="0" applyNumberFormat="1" applyFont="1" applyBorder="1" applyProtection="1">
      <protection locked="0"/>
    </xf>
    <xf numFmtId="170" fontId="85" fillId="0" borderId="2" xfId="0" applyNumberFormat="1" applyFont="1" applyBorder="1" applyProtection="1"/>
    <xf numFmtId="170" fontId="0" fillId="0" borderId="0" xfId="0" applyNumberFormat="1" applyProtection="1">
      <protection locked="0"/>
    </xf>
    <xf numFmtId="170" fontId="5" fillId="2" borderId="2" xfId="0" applyNumberFormat="1" applyFont="1" applyFill="1" applyBorder="1" applyProtection="1"/>
    <xf numFmtId="0" fontId="11" fillId="0" borderId="0" xfId="494" applyProtection="1">
      <protection locked="0"/>
    </xf>
    <xf numFmtId="0" fontId="11" fillId="0" borderId="0" xfId="486" applyBorder="1" applyAlignment="1" applyProtection="1">
      <alignment vertical="center"/>
      <protection locked="0"/>
    </xf>
    <xf numFmtId="0" fontId="0" fillId="0" borderId="0" xfId="0" applyProtection="1"/>
    <xf numFmtId="0" fontId="45" fillId="2" borderId="5" xfId="486" applyFont="1" applyFill="1" applyBorder="1" applyAlignment="1" applyProtection="1">
      <alignment vertical="center" wrapText="1"/>
    </xf>
    <xf numFmtId="0" fontId="45" fillId="2" borderId="5" xfId="486" applyFont="1" applyFill="1" applyBorder="1" applyAlignment="1" applyProtection="1">
      <alignment horizontal="center" vertical="center" wrapText="1"/>
    </xf>
    <xf numFmtId="166" fontId="87" fillId="8" borderId="2" xfId="486" applyNumberFormat="1" applyFont="1" applyFill="1" applyBorder="1" applyAlignment="1" applyProtection="1">
      <alignment horizontal="center" vertical="center"/>
      <protection locked="0"/>
    </xf>
    <xf numFmtId="0" fontId="81" fillId="0" borderId="0" xfId="486" applyFont="1" applyAlignment="1" applyProtection="1">
      <alignment vertical="center"/>
      <protection locked="0"/>
    </xf>
    <xf numFmtId="166" fontId="9" fillId="0" borderId="2" xfId="486" applyNumberFormat="1" applyFont="1" applyBorder="1" applyAlignment="1" applyProtection="1">
      <alignment horizontal="left" vertical="center"/>
      <protection locked="0"/>
    </xf>
    <xf numFmtId="166" fontId="86" fillId="0" borderId="10" xfId="486" applyNumberFormat="1" applyFont="1" applyBorder="1" applyAlignment="1" applyProtection="1">
      <alignment vertical="center" wrapText="1"/>
      <protection locked="0"/>
    </xf>
    <xf numFmtId="166" fontId="86" fillId="0" borderId="12" xfId="486" applyNumberFormat="1" applyFont="1" applyBorder="1" applyAlignment="1" applyProtection="1">
      <alignment vertical="center" wrapText="1"/>
      <protection locked="0"/>
    </xf>
    <xf numFmtId="0" fontId="81" fillId="0" borderId="0" xfId="486" applyFont="1" applyBorder="1" applyAlignment="1" applyProtection="1">
      <alignment vertical="center"/>
      <protection locked="0"/>
    </xf>
    <xf numFmtId="166" fontId="81" fillId="0" borderId="0" xfId="486" applyNumberFormat="1" applyFont="1" applyAlignment="1" applyProtection="1">
      <alignment vertical="center"/>
      <protection locked="0"/>
    </xf>
    <xf numFmtId="174" fontId="93" fillId="0" borderId="0" xfId="560" applyNumberFormat="1" applyFont="1" applyBorder="1" applyAlignment="1" applyProtection="1">
      <alignment horizontal="center" vertical="center"/>
      <protection locked="0"/>
    </xf>
    <xf numFmtId="166" fontId="90" fillId="0" borderId="0" xfId="486" applyNumberFormat="1" applyFont="1" applyBorder="1" applyAlignment="1" applyProtection="1">
      <alignment horizontal="left" vertical="center"/>
      <protection locked="0"/>
    </xf>
    <xf numFmtId="166" fontId="90" fillId="0" borderId="16" xfId="486" applyNumberFormat="1" applyFont="1" applyBorder="1" applyAlignment="1" applyProtection="1">
      <alignment vertical="center"/>
      <protection locked="0"/>
    </xf>
    <xf numFmtId="168" fontId="81" fillId="0" borderId="0" xfId="486" applyNumberFormat="1" applyFont="1" applyAlignment="1" applyProtection="1">
      <alignment vertical="center"/>
      <protection locked="0"/>
    </xf>
    <xf numFmtId="0" fontId="11" fillId="0" borderId="11" xfId="486" applyBorder="1" applyAlignment="1" applyProtection="1">
      <alignment vertical="center"/>
    </xf>
    <xf numFmtId="0" fontId="81" fillId="0" borderId="11" xfId="486" applyFont="1" applyBorder="1" applyAlignment="1" applyProtection="1">
      <alignment horizontal="right" vertical="center"/>
    </xf>
    <xf numFmtId="0" fontId="81" fillId="0" borderId="0" xfId="486" applyFont="1" applyBorder="1" applyAlignment="1" applyProtection="1">
      <alignment horizontal="center" vertical="center"/>
    </xf>
    <xf numFmtId="0" fontId="80" fillId="0" borderId="0" xfId="486" applyFont="1" applyAlignment="1" applyProtection="1">
      <alignment vertical="center"/>
      <protection locked="0"/>
    </xf>
    <xf numFmtId="0" fontId="80" fillId="0" borderId="9" xfId="486" applyFont="1" applyBorder="1" applyAlignment="1" applyProtection="1">
      <alignment horizontal="center" vertical="top"/>
    </xf>
    <xf numFmtId="166" fontId="80" fillId="9" borderId="17" xfId="486" applyNumberFormat="1" applyFont="1" applyFill="1" applyBorder="1" applyAlignment="1" applyProtection="1">
      <alignment horizontal="left" vertical="center"/>
    </xf>
    <xf numFmtId="166" fontId="80" fillId="9" borderId="11" xfId="486" applyNumberFormat="1" applyFont="1" applyFill="1" applyBorder="1" applyAlignment="1" applyProtection="1">
      <alignment horizontal="left" vertical="center"/>
    </xf>
    <xf numFmtId="0" fontId="80" fillId="0" borderId="0" xfId="486" applyFont="1" applyAlignment="1" applyProtection="1">
      <alignment horizontal="center" vertical="center"/>
      <protection locked="0"/>
    </xf>
    <xf numFmtId="0" fontId="97" fillId="0" borderId="1" xfId="486" applyFont="1" applyBorder="1" applyAlignment="1" applyProtection="1">
      <alignment vertical="center"/>
    </xf>
    <xf numFmtId="0" fontId="11" fillId="0" borderId="16" xfId="486" applyBorder="1" applyAlignment="1" applyProtection="1">
      <alignment vertical="center"/>
      <protection locked="0"/>
    </xf>
    <xf numFmtId="0" fontId="84" fillId="0" borderId="0" xfId="486" applyFont="1" applyAlignment="1" applyProtection="1">
      <alignment vertical="center"/>
      <protection locked="0"/>
    </xf>
    <xf numFmtId="0" fontId="11" fillId="0" borderId="1" xfId="486" applyBorder="1" applyAlignment="1" applyProtection="1">
      <alignment horizontal="left" vertical="center"/>
    </xf>
    <xf numFmtId="0" fontId="11" fillId="0" borderId="0" xfId="486" applyBorder="1" applyAlignment="1" applyProtection="1">
      <alignment horizontal="left" vertical="center"/>
    </xf>
    <xf numFmtId="166" fontId="77" fillId="0" borderId="0" xfId="486" applyNumberFormat="1" applyFont="1" applyBorder="1" applyAlignment="1" applyProtection="1">
      <alignment horizontal="left" vertical="center"/>
      <protection locked="0"/>
    </xf>
    <xf numFmtId="166" fontId="77" fillId="0" borderId="16" xfId="486" applyNumberFormat="1" applyFont="1" applyBorder="1" applyAlignment="1" applyProtection="1">
      <alignment vertical="center"/>
      <protection locked="0"/>
    </xf>
    <xf numFmtId="0" fontId="97" fillId="0" borderId="1" xfId="486" applyFont="1" applyBorder="1" applyAlignment="1" applyProtection="1">
      <alignment horizontal="left" vertical="center"/>
    </xf>
    <xf numFmtId="0" fontId="80" fillId="9" borderId="1" xfId="486" applyFont="1" applyFill="1" applyBorder="1" applyAlignment="1" applyProtection="1">
      <alignment horizontal="left" vertical="center"/>
    </xf>
    <xf numFmtId="0" fontId="80" fillId="9" borderId="0" xfId="486" applyFont="1" applyFill="1" applyBorder="1" applyAlignment="1" applyProtection="1">
      <alignment horizontal="left" vertical="center"/>
    </xf>
    <xf numFmtId="166" fontId="91" fillId="9" borderId="0" xfId="486" applyNumberFormat="1" applyFont="1" applyFill="1" applyBorder="1" applyAlignment="1" applyProtection="1">
      <alignment horizontal="center" vertical="center"/>
      <protection locked="0"/>
    </xf>
    <xf numFmtId="166" fontId="91" fillId="9" borderId="16" xfId="486" applyNumberFormat="1" applyFont="1" applyFill="1" applyBorder="1" applyAlignment="1" applyProtection="1">
      <alignment horizontal="center" vertical="center"/>
      <protection locked="0"/>
    </xf>
    <xf numFmtId="0" fontId="84" fillId="0" borderId="1" xfId="486" applyFont="1" applyBorder="1" applyAlignment="1" applyProtection="1">
      <alignment horizontal="left" vertical="center"/>
    </xf>
    <xf numFmtId="0" fontId="97" fillId="0" borderId="0" xfId="486" applyFont="1" applyBorder="1" applyAlignment="1" applyProtection="1">
      <alignment horizontal="left" vertical="center"/>
    </xf>
    <xf numFmtId="166" fontId="77" fillId="0" borderId="0" xfId="486" applyNumberFormat="1" applyFont="1" applyBorder="1" applyAlignment="1" applyProtection="1">
      <alignment vertical="center"/>
      <protection locked="0"/>
    </xf>
    <xf numFmtId="0" fontId="98" fillId="0" borderId="0" xfId="486" applyFont="1" applyAlignment="1" applyProtection="1">
      <alignment vertical="center"/>
      <protection locked="0"/>
    </xf>
    <xf numFmtId="174" fontId="93" fillId="0" borderId="0" xfId="560" applyNumberFormat="1" applyFont="1" applyBorder="1" applyAlignment="1" applyProtection="1">
      <alignment horizontal="left" vertical="center"/>
      <protection locked="0"/>
    </xf>
    <xf numFmtId="166" fontId="80" fillId="9" borderId="0" xfId="486" applyNumberFormat="1" applyFont="1" applyFill="1" applyBorder="1" applyAlignment="1" applyProtection="1">
      <alignment horizontal="left" vertical="center"/>
    </xf>
    <xf numFmtId="0" fontId="81" fillId="0" borderId="0" xfId="486" applyFont="1" applyBorder="1" applyAlignment="1" applyProtection="1">
      <alignment horizontal="right" vertical="center"/>
    </xf>
    <xf numFmtId="166" fontId="11" fillId="0" borderId="0" xfId="486" applyNumberFormat="1" applyAlignment="1" applyProtection="1">
      <alignment vertical="center"/>
      <protection locked="0"/>
    </xf>
    <xf numFmtId="166" fontId="9" fillId="0" borderId="13" xfId="486" applyNumberFormat="1" applyFont="1" applyBorder="1" applyAlignment="1" applyProtection="1">
      <alignment horizontal="center" vertical="center"/>
    </xf>
    <xf numFmtId="0" fontId="20" fillId="2" borderId="2" xfId="486" applyFont="1" applyFill="1" applyBorder="1" applyAlignment="1" applyProtection="1">
      <alignment horizontal="center" vertical="center"/>
    </xf>
    <xf numFmtId="166" fontId="9" fillId="0" borderId="15" xfId="486" applyNumberFormat="1" applyFont="1" applyBorder="1" applyAlignment="1" applyProtection="1">
      <alignment horizontal="center" vertical="center"/>
    </xf>
    <xf numFmtId="166" fontId="34" fillId="0" borderId="1" xfId="486" applyNumberFormat="1" applyFont="1" applyBorder="1" applyAlignment="1" applyProtection="1">
      <alignment horizontal="center" vertical="center"/>
    </xf>
    <xf numFmtId="0" fontId="34" fillId="0" borderId="0" xfId="486" applyFont="1" applyBorder="1" applyAlignment="1" applyProtection="1">
      <alignment horizontal="center" vertical="center"/>
      <protection locked="0"/>
    </xf>
    <xf numFmtId="166" fontId="34" fillId="0" borderId="6" xfId="486" applyNumberFormat="1" applyFont="1" applyBorder="1" applyAlignment="1" applyProtection="1">
      <alignment horizontal="center" vertical="center" wrapText="1"/>
    </xf>
    <xf numFmtId="0" fontId="45" fillId="2" borderId="2" xfId="486" applyFont="1" applyFill="1" applyBorder="1" applyAlignment="1" applyProtection="1">
      <alignment horizontal="center" vertical="center"/>
    </xf>
    <xf numFmtId="166" fontId="9" fillId="9" borderId="2" xfId="486" applyNumberFormat="1" applyFont="1" applyFill="1" applyBorder="1" applyAlignment="1" applyProtection="1">
      <alignment horizontal="left" vertical="center" wrapText="1"/>
      <protection locked="0"/>
    </xf>
    <xf numFmtId="0" fontId="20" fillId="2" borderId="13" xfId="486" applyFont="1" applyFill="1" applyBorder="1" applyAlignment="1" applyProtection="1">
      <alignment horizontal="center" vertical="center"/>
    </xf>
    <xf numFmtId="166" fontId="20" fillId="2" borderId="2" xfId="486" applyNumberFormat="1" applyFont="1" applyFill="1" applyBorder="1" applyAlignment="1" applyProtection="1">
      <alignment horizontal="left" vertical="center"/>
    </xf>
    <xf numFmtId="166" fontId="81" fillId="0" borderId="12" xfId="486" applyNumberFormat="1" applyFont="1" applyBorder="1" applyAlignment="1" applyProtection="1">
      <alignment horizontal="left" vertical="center"/>
    </xf>
    <xf numFmtId="166" fontId="88" fillId="0" borderId="2" xfId="548" applyNumberFormat="1" applyFont="1" applyBorder="1" applyAlignment="1" applyProtection="1">
      <alignment horizontal="center" vertical="center"/>
      <protection locked="0"/>
    </xf>
    <xf numFmtId="166" fontId="28" fillId="0" borderId="12" xfId="486" applyNumberFormat="1" applyFont="1" applyBorder="1" applyAlignment="1" applyProtection="1">
      <alignment horizontal="left" vertical="center"/>
    </xf>
    <xf numFmtId="166" fontId="89" fillId="0" borderId="2" xfId="548" applyNumberFormat="1" applyFont="1" applyBorder="1" applyAlignment="1" applyProtection="1">
      <alignment horizontal="center" vertical="center"/>
      <protection locked="0"/>
    </xf>
    <xf numFmtId="166" fontId="89" fillId="0" borderId="2" xfId="486" applyNumberFormat="1" applyFont="1" applyBorder="1" applyAlignment="1" applyProtection="1">
      <alignment horizontal="center" vertical="center"/>
      <protection locked="0"/>
    </xf>
    <xf numFmtId="166" fontId="90" fillId="0" borderId="2" xfId="486" applyNumberFormat="1" applyFont="1" applyBorder="1" applyAlignment="1" applyProtection="1">
      <alignment horizontal="center" vertical="center"/>
      <protection locked="0"/>
    </xf>
    <xf numFmtId="166" fontId="80" fillId="0" borderId="12" xfId="486" applyNumberFormat="1" applyFont="1" applyBorder="1" applyAlignment="1" applyProtection="1">
      <alignment horizontal="left" vertical="center"/>
    </xf>
    <xf numFmtId="166" fontId="91" fillId="0" borderId="2" xfId="486" applyNumberFormat="1" applyFont="1" applyBorder="1" applyAlignment="1" applyProtection="1">
      <alignment horizontal="center" vertical="center"/>
      <protection locked="0"/>
    </xf>
    <xf numFmtId="166" fontId="20" fillId="2" borderId="12" xfId="486" applyNumberFormat="1" applyFont="1" applyFill="1" applyBorder="1" applyAlignment="1" applyProtection="1">
      <alignment horizontal="left" vertical="center"/>
    </xf>
    <xf numFmtId="168" fontId="92" fillId="2" borderId="2" xfId="486" applyNumberFormat="1" applyFont="1" applyFill="1" applyBorder="1" applyAlignment="1" applyProtection="1">
      <alignment horizontal="center" vertical="center"/>
    </xf>
    <xf numFmtId="166" fontId="90" fillId="0" borderId="2" xfId="486" applyNumberFormat="1" applyFont="1" applyBorder="1" applyAlignment="1" applyProtection="1">
      <alignment horizontal="center" vertical="center"/>
    </xf>
    <xf numFmtId="166" fontId="80" fillId="8" borderId="12" xfId="486" applyNumberFormat="1" applyFont="1" applyFill="1" applyBorder="1" applyAlignment="1" applyProtection="1">
      <alignment horizontal="left" vertical="center"/>
    </xf>
    <xf numFmtId="166" fontId="91" fillId="8" borderId="2" xfId="486" applyNumberFormat="1" applyFont="1" applyFill="1" applyBorder="1" applyAlignment="1" applyProtection="1">
      <alignment horizontal="center" vertical="center"/>
    </xf>
    <xf numFmtId="166" fontId="92" fillId="2" borderId="2" xfId="486" applyNumberFormat="1" applyFont="1" applyFill="1" applyBorder="1" applyAlignment="1" applyProtection="1">
      <alignment horizontal="center" vertical="center"/>
    </xf>
    <xf numFmtId="166" fontId="81" fillId="0" borderId="1" xfId="486" applyNumberFormat="1" applyFont="1" applyBorder="1" applyAlignment="1" applyProtection="1">
      <alignment horizontal="left" vertical="center"/>
    </xf>
    <xf numFmtId="0" fontId="92" fillId="2" borderId="2" xfId="486" applyFont="1" applyFill="1" applyBorder="1" applyAlignment="1" applyProtection="1">
      <alignment horizontal="center" vertical="center"/>
    </xf>
    <xf numFmtId="166" fontId="80" fillId="13" borderId="2" xfId="486" applyNumberFormat="1" applyFont="1" applyFill="1" applyBorder="1" applyAlignment="1" applyProtection="1">
      <alignment horizontal="left" vertical="center"/>
    </xf>
    <xf numFmtId="166" fontId="91" fillId="13" borderId="2" xfId="486" applyNumberFormat="1" applyFont="1" applyFill="1" applyBorder="1" applyAlignment="1" applyProtection="1">
      <alignment horizontal="center" vertical="center"/>
    </xf>
    <xf numFmtId="166" fontId="80" fillId="4" borderId="2" xfId="486" applyNumberFormat="1" applyFont="1" applyFill="1" applyBorder="1" applyAlignment="1" applyProtection="1">
      <alignment horizontal="left" vertical="center"/>
    </xf>
    <xf numFmtId="166" fontId="91" fillId="4" borderId="2" xfId="486" applyNumberFormat="1" applyFont="1" applyFill="1" applyBorder="1" applyAlignment="1" applyProtection="1">
      <alignment horizontal="center" vertical="center"/>
    </xf>
    <xf numFmtId="166" fontId="81" fillId="14" borderId="2" xfId="486" applyNumberFormat="1" applyFont="1" applyFill="1" applyBorder="1" applyAlignment="1" applyProtection="1">
      <alignment horizontal="left" vertical="center"/>
    </xf>
    <xf numFmtId="166" fontId="90" fillId="14" borderId="2" xfId="486" applyNumberFormat="1" applyFont="1" applyFill="1" applyBorder="1" applyAlignment="1" applyProtection="1">
      <alignment horizontal="center" vertical="center"/>
    </xf>
    <xf numFmtId="166" fontId="81" fillId="0" borderId="2" xfId="486" applyNumberFormat="1" applyFont="1" applyBorder="1" applyAlignment="1" applyProtection="1">
      <alignment horizontal="left" vertical="center"/>
    </xf>
    <xf numFmtId="166" fontId="81" fillId="9" borderId="2" xfId="486" applyNumberFormat="1" applyFont="1" applyFill="1" applyBorder="1" applyAlignment="1" applyProtection="1">
      <alignment horizontal="left" vertical="center"/>
    </xf>
    <xf numFmtId="166" fontId="81" fillId="4" borderId="2" xfId="486" applyNumberFormat="1" applyFont="1" applyFill="1" applyBorder="1" applyAlignment="1" applyProtection="1">
      <alignment horizontal="left" vertical="center"/>
    </xf>
    <xf numFmtId="166" fontId="90" fillId="4" borderId="2" xfId="486" applyNumberFormat="1" applyFont="1" applyFill="1" applyBorder="1" applyAlignment="1" applyProtection="1">
      <alignment horizontal="center" vertical="center"/>
    </xf>
    <xf numFmtId="166" fontId="94" fillId="0" borderId="2" xfId="486" applyNumberFormat="1" applyFont="1" applyBorder="1" applyAlignment="1" applyProtection="1">
      <alignment horizontal="center" vertical="center"/>
      <protection locked="0"/>
    </xf>
    <xf numFmtId="166" fontId="81" fillId="0" borderId="13" xfId="486" applyNumberFormat="1" applyFont="1" applyBorder="1" applyAlignment="1" applyProtection="1">
      <alignment horizontal="left" vertical="center"/>
    </xf>
    <xf numFmtId="0" fontId="81" fillId="0" borderId="4" xfId="486" applyFont="1" applyBorder="1" applyAlignment="1" applyProtection="1">
      <alignment horizontal="center" vertical="center"/>
    </xf>
    <xf numFmtId="0" fontId="11" fillId="0" borderId="0" xfId="486" applyFont="1" applyBorder="1" applyAlignment="1" applyProtection="1">
      <alignment horizontal="center" vertical="center" wrapText="1"/>
    </xf>
    <xf numFmtId="0" fontId="81" fillId="0" borderId="16" xfId="486" applyFont="1" applyBorder="1" applyAlignment="1" applyProtection="1">
      <alignment horizontal="center" vertical="center"/>
    </xf>
    <xf numFmtId="0" fontId="95" fillId="0" borderId="9" xfId="486" applyFont="1" applyBorder="1" applyAlignment="1" applyProtection="1">
      <alignment horizontal="center" vertical="top" wrapText="1"/>
    </xf>
    <xf numFmtId="0" fontId="80" fillId="0" borderId="3" xfId="486" applyFont="1" applyBorder="1" applyAlignment="1" applyProtection="1">
      <alignment horizontal="center" vertical="top" wrapText="1"/>
    </xf>
    <xf numFmtId="0" fontId="45" fillId="2" borderId="2" xfId="486" applyFont="1" applyFill="1" applyBorder="1" applyAlignment="1" applyProtection="1">
      <alignment horizontal="center" vertical="center" wrapText="1"/>
    </xf>
    <xf numFmtId="166" fontId="13" fillId="0" borderId="2" xfId="486" applyNumberFormat="1" applyFont="1" applyBorder="1" applyAlignment="1" applyProtection="1">
      <alignment horizontal="left" vertical="center" wrapText="1"/>
      <protection locked="0"/>
    </xf>
    <xf numFmtId="166" fontId="81" fillId="9" borderId="2" xfId="486" applyNumberFormat="1" applyFont="1" applyFill="1" applyBorder="1" applyAlignment="1" applyProtection="1">
      <alignment vertical="center"/>
    </xf>
    <xf numFmtId="0" fontId="28" fillId="0" borderId="2" xfId="486" applyFont="1" applyBorder="1" applyAlignment="1" applyProtection="1">
      <alignment horizontal="left" vertical="center"/>
    </xf>
    <xf numFmtId="166" fontId="91" fillId="13" borderId="2" xfId="486" applyNumberFormat="1" applyFont="1" applyFill="1" applyBorder="1" applyAlignment="1" applyProtection="1">
      <alignment horizontal="center" vertical="center"/>
      <protection locked="0"/>
    </xf>
    <xf numFmtId="166" fontId="80" fillId="8" borderId="2" xfId="486" applyNumberFormat="1" applyFont="1" applyFill="1" applyBorder="1" applyAlignment="1" applyProtection="1">
      <alignment horizontal="left" vertical="center"/>
    </xf>
    <xf numFmtId="166" fontId="80" fillId="9" borderId="2" xfId="486" applyNumberFormat="1" applyFont="1" applyFill="1" applyBorder="1" applyAlignment="1" applyProtection="1">
      <alignment horizontal="left" vertical="center"/>
    </xf>
    <xf numFmtId="166" fontId="92" fillId="2" borderId="2" xfId="486" applyNumberFormat="1" applyFont="1" applyFill="1" applyBorder="1" applyAlignment="1" applyProtection="1">
      <alignment horizontal="center" vertical="center"/>
      <protection locked="0"/>
    </xf>
    <xf numFmtId="0" fontId="96" fillId="0" borderId="15" xfId="486" applyFont="1" applyBorder="1" applyAlignment="1" applyProtection="1">
      <alignment horizontal="center" vertical="center"/>
    </xf>
    <xf numFmtId="166" fontId="20" fillId="2" borderId="2" xfId="486" applyNumberFormat="1" applyFont="1" applyFill="1" applyBorder="1" applyAlignment="1" applyProtection="1">
      <alignment horizontal="center" vertical="center"/>
    </xf>
    <xf numFmtId="0" fontId="77" fillId="0" borderId="2" xfId="486" applyFont="1" applyBorder="1" applyAlignment="1" applyProtection="1">
      <alignment horizontal="left" vertical="center"/>
    </xf>
    <xf numFmtId="0" fontId="20" fillId="2" borderId="2" xfId="486" applyFont="1" applyFill="1" applyBorder="1" applyAlignment="1" applyProtection="1">
      <alignment horizontal="left" vertical="center"/>
    </xf>
    <xf numFmtId="0" fontId="11" fillId="0" borderId="17" xfId="486" applyBorder="1" applyAlignment="1" applyProtection="1">
      <alignment horizontal="center" vertical="center"/>
    </xf>
    <xf numFmtId="0" fontId="20" fillId="2" borderId="6" xfId="486" applyFont="1" applyFill="1" applyBorder="1" applyAlignment="1" applyProtection="1">
      <alignment horizontal="center" vertical="center"/>
    </xf>
    <xf numFmtId="166" fontId="20" fillId="2" borderId="6" xfId="486" applyNumberFormat="1" applyFont="1" applyFill="1" applyBorder="1" applyAlignment="1" applyProtection="1">
      <alignment horizontal="center" vertical="center"/>
    </xf>
    <xf numFmtId="0" fontId="81" fillId="0" borderId="2" xfId="486" applyFont="1" applyBorder="1" applyAlignment="1" applyProtection="1">
      <alignment horizontal="left" vertical="center" wrapText="1"/>
    </xf>
    <xf numFmtId="166" fontId="90" fillId="0" borderId="2" xfId="486" applyNumberFormat="1" applyFont="1" applyBorder="1" applyAlignment="1" applyProtection="1">
      <alignment horizontal="center" vertical="center" wrapText="1"/>
      <protection locked="0"/>
    </xf>
    <xf numFmtId="0" fontId="81" fillId="0" borderId="2" xfId="486" applyFont="1" applyBorder="1" applyAlignment="1" applyProtection="1">
      <alignment horizontal="left" vertical="center"/>
    </xf>
    <xf numFmtId="0" fontId="11" fillId="0" borderId="2" xfId="486" applyBorder="1" applyAlignment="1" applyProtection="1">
      <alignment horizontal="center" vertical="center" wrapText="1"/>
    </xf>
    <xf numFmtId="49" fontId="15" fillId="9" borderId="2" xfId="486" applyNumberFormat="1" applyFont="1" applyFill="1" applyBorder="1" applyAlignment="1" applyProtection="1">
      <alignment horizontal="center" vertical="center" wrapText="1"/>
      <protection locked="0"/>
    </xf>
    <xf numFmtId="0" fontId="86" fillId="0" borderId="2" xfId="486" applyFont="1" applyBorder="1" applyAlignment="1" applyProtection="1">
      <alignment horizontal="center" vertical="center"/>
      <protection locked="0"/>
    </xf>
    <xf numFmtId="166" fontId="1" fillId="0" borderId="0" xfId="486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right" wrapText="1"/>
    </xf>
    <xf numFmtId="0" fontId="5" fillId="2" borderId="2" xfId="0" applyFont="1" applyFill="1" applyBorder="1" applyAlignment="1" applyProtection="1">
      <alignment horizontal="center" wrapText="1"/>
    </xf>
    <xf numFmtId="0" fontId="85" fillId="0" borderId="2" xfId="0" applyFont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83" fillId="0" borderId="0" xfId="0" applyFont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</xf>
    <xf numFmtId="166" fontId="9" fillId="0" borderId="0" xfId="486" applyNumberFormat="1" applyFont="1" applyBorder="1" applyAlignment="1" applyProtection="1">
      <alignment horizontal="center" vertical="center"/>
      <protection locked="0"/>
    </xf>
    <xf numFmtId="166" fontId="34" fillId="0" borderId="0" xfId="486" applyNumberFormat="1" applyFont="1" applyBorder="1" applyAlignment="1" applyProtection="1">
      <alignment horizontal="center" vertical="center"/>
      <protection locked="0"/>
    </xf>
    <xf numFmtId="0" fontId="78" fillId="2" borderId="2" xfId="491" applyFont="1" applyFill="1" applyBorder="1" applyAlignment="1" applyProtection="1">
      <alignment horizontal="center" wrapText="1"/>
      <protection locked="0"/>
    </xf>
    <xf numFmtId="0" fontId="20" fillId="2" borderId="2" xfId="491" applyFont="1" applyFill="1" applyBorder="1" applyAlignment="1" applyProtection="1">
      <alignment horizontal="left" wrapText="1"/>
    </xf>
    <xf numFmtId="0" fontId="79" fillId="0" borderId="0" xfId="491" applyFont="1" applyBorder="1" applyAlignment="1" applyProtection="1">
      <alignment horizontal="center" vertical="center" wrapText="1"/>
      <protection locked="0"/>
    </xf>
    <xf numFmtId="0" fontId="20" fillId="2" borderId="2" xfId="491" applyFont="1" applyFill="1" applyBorder="1" applyAlignment="1" applyProtection="1">
      <alignment horizontal="left" vertical="center" wrapText="1"/>
    </xf>
    <xf numFmtId="0" fontId="23" fillId="2" borderId="2" xfId="491" applyFont="1" applyFill="1" applyBorder="1" applyAlignment="1" applyProtection="1">
      <alignment horizontal="left" vertical="center" wrapText="1"/>
    </xf>
    <xf numFmtId="0" fontId="76" fillId="0" borderId="0" xfId="446" applyFont="1" applyBorder="1" applyAlignment="1" applyProtection="1">
      <alignment horizontal="center" wrapText="1"/>
      <protection locked="0"/>
    </xf>
    <xf numFmtId="166" fontId="9" fillId="0" borderId="0" xfId="486" applyNumberFormat="1" applyFont="1" applyBorder="1" applyAlignment="1" applyProtection="1">
      <alignment horizontal="center" vertical="center" wrapText="1"/>
      <protection locked="0"/>
    </xf>
    <xf numFmtId="166" fontId="34" fillId="0" borderId="0" xfId="486" applyNumberFormat="1" applyFont="1" applyBorder="1" applyAlignment="1" applyProtection="1">
      <alignment horizontal="center" vertical="center" wrapText="1"/>
      <protection locked="0"/>
    </xf>
    <xf numFmtId="49" fontId="37" fillId="2" borderId="2" xfId="459" applyNumberFormat="1" applyFont="1" applyFill="1" applyBorder="1" applyAlignment="1" applyProtection="1">
      <alignment horizontal="center" vertical="center" wrapText="1"/>
      <protection locked="0"/>
    </xf>
    <xf numFmtId="49" fontId="67" fillId="8" borderId="2" xfId="459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459" applyNumberFormat="1" applyFont="1" applyFill="1" applyBorder="1" applyAlignment="1" applyProtection="1">
      <alignment horizontal="center" vertical="center" wrapText="1"/>
    </xf>
    <xf numFmtId="49" fontId="1" fillId="8" borderId="2" xfId="459" applyNumberFormat="1" applyFont="1" applyFill="1" applyBorder="1" applyAlignment="1" applyProtection="1">
      <alignment horizontal="center" vertical="center" wrapText="1"/>
      <protection locked="0"/>
    </xf>
    <xf numFmtId="4" fontId="68" fillId="2" borderId="2" xfId="3" applyNumberFormat="1" applyFont="1" applyFill="1" applyBorder="1" applyAlignment="1" applyProtection="1">
      <alignment horizontal="center" vertical="center" wrapText="1"/>
    </xf>
    <xf numFmtId="166" fontId="10" fillId="0" borderId="0" xfId="486" applyNumberFormat="1" applyFont="1" applyBorder="1" applyAlignment="1" applyProtection="1">
      <alignment horizontal="center" vertical="center" wrapText="1"/>
      <protection locked="0"/>
    </xf>
    <xf numFmtId="0" fontId="45" fillId="2" borderId="2" xfId="560" applyFont="1" applyFill="1" applyBorder="1" applyAlignment="1" applyProtection="1">
      <alignment horizontal="center" vertical="center" wrapText="1"/>
      <protection locked="0"/>
    </xf>
    <xf numFmtId="174" fontId="23" fillId="2" borderId="2" xfId="560" applyNumberFormat="1" applyFont="1" applyFill="1" applyBorder="1" applyAlignment="1" applyProtection="1">
      <alignment horizontal="center" vertical="center" wrapText="1"/>
      <protection locked="0"/>
    </xf>
    <xf numFmtId="166" fontId="46" fillId="9" borderId="2" xfId="486" applyNumberFormat="1" applyFont="1" applyFill="1" applyBorder="1" applyAlignment="1" applyProtection="1">
      <alignment horizontal="left" vertical="center" wrapText="1"/>
      <protection locked="0"/>
    </xf>
    <xf numFmtId="0" fontId="40" fillId="0" borderId="2" xfId="560" applyFont="1" applyBorder="1" applyAlignment="1" applyProtection="1">
      <alignment horizontal="center" wrapText="1"/>
      <protection locked="0"/>
    </xf>
    <xf numFmtId="49" fontId="58" fillId="0" borderId="2" xfId="560" applyNumberFormat="1" applyFont="1" applyBorder="1" applyAlignment="1" applyProtection="1">
      <alignment horizontal="center" vertical="center"/>
      <protection locked="0"/>
    </xf>
    <xf numFmtId="0" fontId="45" fillId="2" borderId="5" xfId="560" applyFont="1" applyFill="1" applyBorder="1" applyAlignment="1" applyProtection="1">
      <alignment horizontal="center" vertical="center" wrapText="1"/>
      <protection locked="0"/>
    </xf>
    <xf numFmtId="0" fontId="45" fillId="2" borderId="2" xfId="560" applyFont="1" applyFill="1" applyBorder="1" applyAlignment="1" applyProtection="1">
      <alignment horizontal="center" vertical="top" wrapText="1"/>
      <protection locked="0"/>
    </xf>
    <xf numFmtId="0" fontId="9" fillId="0" borderId="5" xfId="560" applyFont="1" applyBorder="1" applyAlignment="1" applyProtection="1">
      <alignment horizontal="center" vertical="center" wrapText="1"/>
      <protection locked="0"/>
    </xf>
    <xf numFmtId="0" fontId="49" fillId="0" borderId="5" xfId="560" applyFont="1" applyBorder="1" applyAlignment="1" applyProtection="1">
      <alignment horizontal="center" vertical="top" wrapText="1"/>
      <protection locked="0"/>
    </xf>
    <xf numFmtId="0" fontId="49" fillId="0" borderId="10" xfId="560" applyFont="1" applyBorder="1" applyAlignment="1" applyProtection="1">
      <alignment horizontal="center" vertical="top" wrapText="1"/>
      <protection locked="0"/>
    </xf>
    <xf numFmtId="0" fontId="49" fillId="0" borderId="12" xfId="560" applyFont="1" applyBorder="1" applyAlignment="1" applyProtection="1">
      <alignment horizontal="center" vertical="top" wrapText="1"/>
      <protection locked="0"/>
    </xf>
    <xf numFmtId="0" fontId="53" fillId="0" borderId="0" xfId="560" applyFont="1" applyBorder="1" applyAlignment="1" applyProtection="1">
      <alignment horizontal="center" wrapText="1"/>
      <protection locked="0"/>
    </xf>
    <xf numFmtId="0" fontId="54" fillId="0" borderId="0" xfId="560" applyFont="1" applyBorder="1" applyAlignment="1" applyProtection="1">
      <alignment horizontal="right"/>
      <protection locked="0"/>
    </xf>
    <xf numFmtId="0" fontId="54" fillId="0" borderId="11" xfId="560" applyFont="1" applyBorder="1" applyAlignment="1" applyProtection="1">
      <alignment horizontal="left"/>
    </xf>
    <xf numFmtId="0" fontId="37" fillId="2" borderId="2" xfId="560" applyFont="1" applyFill="1" applyBorder="1" applyAlignment="1" applyProtection="1">
      <alignment horizontal="center" vertical="center" wrapText="1"/>
      <protection locked="0"/>
    </xf>
    <xf numFmtId="0" fontId="38" fillId="2" borderId="2" xfId="560" applyFont="1" applyFill="1" applyBorder="1" applyAlignment="1" applyProtection="1">
      <alignment horizontal="center" vertical="center" wrapText="1"/>
      <protection locked="0"/>
    </xf>
    <xf numFmtId="0" fontId="39" fillId="0" borderId="2" xfId="560" applyFont="1" applyBorder="1" applyAlignment="1" applyProtection="1">
      <alignment horizontal="center" wrapText="1"/>
      <protection locked="0"/>
    </xf>
    <xf numFmtId="49" fontId="24" fillId="0" borderId="2" xfId="560" applyNumberFormat="1" applyFont="1" applyBorder="1" applyAlignment="1" applyProtection="1">
      <alignment horizontal="center" vertical="center"/>
      <protection locked="0"/>
    </xf>
    <xf numFmtId="0" fontId="38" fillId="2" borderId="7" xfId="560" applyFont="1" applyFill="1" applyBorder="1" applyAlignment="1" applyProtection="1">
      <alignment horizontal="center" vertical="center" wrapText="1"/>
      <protection locked="0"/>
    </xf>
    <xf numFmtId="0" fontId="34" fillId="8" borderId="2" xfId="560" applyFont="1" applyFill="1" applyBorder="1" applyAlignment="1" applyProtection="1">
      <alignment horizontal="right" vertical="center"/>
    </xf>
    <xf numFmtId="0" fontId="17" fillId="2" borderId="8" xfId="560" applyFont="1" applyFill="1" applyBorder="1" applyAlignment="1" applyProtection="1">
      <alignment horizontal="right" vertical="center"/>
    </xf>
    <xf numFmtId="0" fontId="34" fillId="8" borderId="2" xfId="560" applyFont="1" applyFill="1" applyBorder="1" applyAlignment="1" applyProtection="1">
      <alignment horizontal="center" vertical="center" wrapText="1"/>
    </xf>
    <xf numFmtId="0" fontId="34" fillId="3" borderId="2" xfId="560" applyFont="1" applyFill="1" applyBorder="1" applyAlignment="1" applyProtection="1">
      <alignment horizontal="center" vertical="center" textRotation="90"/>
    </xf>
    <xf numFmtId="0" fontId="44" fillId="3" borderId="2" xfId="560" applyFont="1" applyFill="1" applyBorder="1" applyAlignment="1" applyProtection="1">
      <alignment horizontal="center" vertical="center" textRotation="90" wrapText="1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wrapText="1"/>
    </xf>
    <xf numFmtId="0" fontId="23" fillId="2" borderId="2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</xf>
    <xf numFmtId="0" fontId="20" fillId="2" borderId="2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wrapText="1"/>
    </xf>
    <xf numFmtId="0" fontId="24" fillId="0" borderId="0" xfId="0" applyFont="1" applyBorder="1" applyAlignment="1" applyProtection="1">
      <alignment horizontal="left" wrapText="1"/>
    </xf>
    <xf numFmtId="0" fontId="24" fillId="7" borderId="0" xfId="0" applyFont="1" applyFill="1" applyBorder="1" applyAlignment="1" applyProtection="1">
      <alignment horizontal="left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wrapText="1"/>
    </xf>
    <xf numFmtId="170" fontId="23" fillId="2" borderId="2" xfId="8" applyFont="1" applyFill="1" applyBorder="1" applyAlignment="1" applyProtection="1">
      <alignment horizontal="left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left" wrapTex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</cellXfs>
  <cellStyles count="604">
    <cellStyle name="20% - Ênfase1 10" xfId="16"/>
    <cellStyle name="20% - Ênfase1 10 2" xfId="45"/>
    <cellStyle name="20% - Ênfase1 11" xfId="48"/>
    <cellStyle name="20% - Ênfase1 11 2" xfId="26"/>
    <cellStyle name="20% - Ênfase1 12" xfId="20"/>
    <cellStyle name="20% - Ênfase1 13" xfId="23"/>
    <cellStyle name="20% - Ênfase1 14" xfId="1"/>
    <cellStyle name="20% - Ênfase1 15" xfId="50"/>
    <cellStyle name="20% - Ênfase1 16" xfId="52"/>
    <cellStyle name="20% - Ênfase1 17" xfId="53"/>
    <cellStyle name="20% - Ênfase1 18" xfId="30"/>
    <cellStyle name="20% - Ênfase1 19" xfId="56"/>
    <cellStyle name="20% - Ênfase1 2" xfId="12"/>
    <cellStyle name="20% - Ênfase1 2 2" xfId="57"/>
    <cellStyle name="20% - Ênfase1 20" xfId="49"/>
    <cellStyle name="20% - Ênfase1 21" xfId="51"/>
    <cellStyle name="20% - Ênfase1 22" xfId="54"/>
    <cellStyle name="20% - Ênfase1 23" xfId="31"/>
    <cellStyle name="20% - Ênfase1 3" xfId="61"/>
    <cellStyle name="20% - Ênfase1 3 2" xfId="63"/>
    <cellStyle name="20% - Ênfase1 4" xfId="64"/>
    <cellStyle name="20% - Ênfase1 4 2" xfId="65"/>
    <cellStyle name="20% - Ênfase1 5" xfId="66"/>
    <cellStyle name="20% - Ênfase1 5 2" xfId="67"/>
    <cellStyle name="20% - Ênfase1 6" xfId="70"/>
    <cellStyle name="20% - Ênfase1 6 2" xfId="72"/>
    <cellStyle name="20% - Ênfase1 7" xfId="75"/>
    <cellStyle name="20% - Ênfase1 7 2" xfId="79"/>
    <cellStyle name="20% - Ênfase1 8" xfId="25"/>
    <cellStyle name="20% - Ênfase1 8 2" xfId="81"/>
    <cellStyle name="20% - Ênfase1 9" xfId="83"/>
    <cellStyle name="20% - Ênfase1 9 2" xfId="84"/>
    <cellStyle name="20% - Ênfase2 10" xfId="87"/>
    <cellStyle name="20% - Ênfase2 10 2" xfId="90"/>
    <cellStyle name="20% - Ênfase2 11" xfId="94"/>
    <cellStyle name="20% - Ênfase2 12" xfId="95"/>
    <cellStyle name="20% - Ênfase2 13" xfId="96"/>
    <cellStyle name="20% - Ênfase2 14" xfId="97"/>
    <cellStyle name="20% - Ênfase2 15" xfId="98"/>
    <cellStyle name="20% - Ênfase2 16" xfId="100"/>
    <cellStyle name="20% - Ênfase2 17" xfId="102"/>
    <cellStyle name="20% - Ênfase2 18" xfId="104"/>
    <cellStyle name="20% - Ênfase2 19" xfId="105"/>
    <cellStyle name="20% - Ênfase2 2" xfId="108"/>
    <cellStyle name="20% - Ênfase2 2 2" xfId="113"/>
    <cellStyle name="20% - Ênfase2 20" xfId="99"/>
    <cellStyle name="20% - Ênfase2 21" xfId="101"/>
    <cellStyle name="20% - Ênfase2 22" xfId="103"/>
    <cellStyle name="20% - Ênfase2 3" xfId="116"/>
    <cellStyle name="20% - Ênfase2 3 2" xfId="118"/>
    <cellStyle name="20% - Ênfase2 4" xfId="121"/>
    <cellStyle name="20% - Ênfase2 4 2" xfId="74"/>
    <cellStyle name="20% - Ênfase2 5" xfId="124"/>
    <cellStyle name="20% - Ênfase2 5 2" xfId="127"/>
    <cellStyle name="20% - Ênfase2 6" xfId="131"/>
    <cellStyle name="20% - Ênfase2 6 2" xfId="134"/>
    <cellStyle name="20% - Ênfase2 7" xfId="126"/>
    <cellStyle name="20% - Ênfase2 7 2" xfId="140"/>
    <cellStyle name="20% - Ênfase2 8" xfId="142"/>
    <cellStyle name="20% - Ênfase2 8 2" xfId="146"/>
    <cellStyle name="20% - Ênfase2 9" xfId="148"/>
    <cellStyle name="20% - Ênfase2 9 2" xfId="151"/>
    <cellStyle name="20% - Ênfase3 10" xfId="153"/>
    <cellStyle name="20% - Ênfase3 10 2" xfId="154"/>
    <cellStyle name="20% - Ênfase3 11" xfId="157"/>
    <cellStyle name="20% - Ênfase3 12" xfId="160"/>
    <cellStyle name="20% - Ênfase3 13" xfId="161"/>
    <cellStyle name="20% - Ênfase3 14" xfId="162"/>
    <cellStyle name="20% - Ênfase3 15" xfId="163"/>
    <cellStyle name="20% - Ênfase3 16" xfId="165"/>
    <cellStyle name="20% - Ênfase3 17" xfId="167"/>
    <cellStyle name="20% - Ênfase3 18" xfId="169"/>
    <cellStyle name="20% - Ênfase3 19" xfId="170"/>
    <cellStyle name="20% - Ênfase3 2" xfId="172"/>
    <cellStyle name="20% - Ênfase3 2 2" xfId="46"/>
    <cellStyle name="20% - Ênfase3 20" xfId="164"/>
    <cellStyle name="20% - Ênfase3 21" xfId="166"/>
    <cellStyle name="20% - Ênfase3 22" xfId="168"/>
    <cellStyle name="20% - Ênfase3 3" xfId="173"/>
    <cellStyle name="20% - Ênfase3 3 2" xfId="174"/>
    <cellStyle name="20% - Ênfase3 4" xfId="177"/>
    <cellStyle name="20% - Ênfase3 4 2" xfId="178"/>
    <cellStyle name="20% - Ênfase3 5" xfId="179"/>
    <cellStyle name="20% - Ênfase3 5 2" xfId="180"/>
    <cellStyle name="20% - Ênfase3 6" xfId="182"/>
    <cellStyle name="20% - Ênfase3 6 2" xfId="184"/>
    <cellStyle name="20% - Ênfase3 7" xfId="136"/>
    <cellStyle name="20% - Ênfase3 7 2" xfId="93"/>
    <cellStyle name="20% - Ênfase3 8" xfId="187"/>
    <cellStyle name="20% - Ênfase3 8 2" xfId="189"/>
    <cellStyle name="20% - Ênfase3 9" xfId="194"/>
    <cellStyle name="20% - Ênfase3 9 2" xfId="35"/>
    <cellStyle name="20% - Ênfase4 10" xfId="196"/>
    <cellStyle name="20% - Ênfase4 10 2" xfId="197"/>
    <cellStyle name="20% - Ênfase4 11" xfId="198"/>
    <cellStyle name="20% - Ênfase4 12" xfId="201"/>
    <cellStyle name="20% - Ênfase4 13" xfId="203"/>
    <cellStyle name="20% - Ênfase4 14" xfId="206"/>
    <cellStyle name="20% - Ênfase4 15" xfId="210"/>
    <cellStyle name="20% - Ênfase4 16" xfId="214"/>
    <cellStyle name="20% - Ênfase4 17" xfId="217"/>
    <cellStyle name="20% - Ênfase4 18" xfId="220"/>
    <cellStyle name="20% - Ênfase4 19" xfId="222"/>
    <cellStyle name="20% - Ênfase4 2" xfId="28"/>
    <cellStyle name="20% - Ênfase4 2 2" xfId="224"/>
    <cellStyle name="20% - Ênfase4 20" xfId="211"/>
    <cellStyle name="20% - Ênfase4 21" xfId="215"/>
    <cellStyle name="20% - Ênfase4 22" xfId="218"/>
    <cellStyle name="20% - Ênfase4 3" xfId="55"/>
    <cellStyle name="20% - Ênfase4 3 2" xfId="39"/>
    <cellStyle name="20% - Ênfase4 4" xfId="225"/>
    <cellStyle name="20% - Ênfase4 4 2" xfId="226"/>
    <cellStyle name="20% - Ênfase4 5" xfId="227"/>
    <cellStyle name="20% - Ênfase4 5 2" xfId="228"/>
    <cellStyle name="20% - Ênfase4 6" xfId="230"/>
    <cellStyle name="20% - Ênfase4 6 2" xfId="232"/>
    <cellStyle name="20% - Ênfase4 7" xfId="139"/>
    <cellStyle name="20% - Ênfase4 7 2" xfId="234"/>
    <cellStyle name="20% - Ênfase4 8" xfId="236"/>
    <cellStyle name="20% - Ênfase4 8 2" xfId="238"/>
    <cellStyle name="20% - Ênfase4 9" xfId="240"/>
    <cellStyle name="20% - Ênfase4 9 2" xfId="244"/>
    <cellStyle name="20% - Ênfase5 10" xfId="135"/>
    <cellStyle name="20% - Ênfase5 10 2" xfId="92"/>
    <cellStyle name="20% - Ênfase5 11" xfId="186"/>
    <cellStyle name="20% - Ênfase5 12" xfId="193"/>
    <cellStyle name="20% - Ênfase5 13" xfId="246"/>
    <cellStyle name="20% - Ênfase5 14" xfId="248"/>
    <cellStyle name="20% - Ênfase5 15" xfId="250"/>
    <cellStyle name="20% - Ênfase5 16" xfId="253"/>
    <cellStyle name="20% - Ênfase5 17" xfId="37"/>
    <cellStyle name="20% - Ênfase5 18" xfId="41"/>
    <cellStyle name="20% - Ênfase5 19" xfId="14"/>
    <cellStyle name="20% - Ênfase5 2" xfId="256"/>
    <cellStyle name="20% - Ênfase5 2 2" xfId="258"/>
    <cellStyle name="20% - Ênfase5 20" xfId="251"/>
    <cellStyle name="20% - Ênfase5 21" xfId="254"/>
    <cellStyle name="20% - Ênfase5 22" xfId="38"/>
    <cellStyle name="20% - Ênfase5 3" xfId="260"/>
    <cellStyle name="20% - Ênfase5 3 2" xfId="159"/>
    <cellStyle name="20% - Ênfase5 4" xfId="262"/>
    <cellStyle name="20% - Ênfase5 4 2" xfId="266"/>
    <cellStyle name="20% - Ênfase5 5" xfId="268"/>
    <cellStyle name="20% - Ênfase5 5 2" xfId="270"/>
    <cellStyle name="20% - Ênfase5 6" xfId="272"/>
    <cellStyle name="20% - Ênfase5 6 2" xfId="274"/>
    <cellStyle name="20% - Ênfase5 7" xfId="145"/>
    <cellStyle name="20% - Ênfase5 7 2" xfId="276"/>
    <cellStyle name="20% - Ênfase5 8" xfId="278"/>
    <cellStyle name="20% - Ênfase5 8 2" xfId="200"/>
    <cellStyle name="20% - Ênfase5 9" xfId="279"/>
    <cellStyle name="20% - Ênfase5 9 2" xfId="283"/>
    <cellStyle name="20% - Ênfase6 10" xfId="285"/>
    <cellStyle name="20% - Ênfase6 10 2" xfId="286"/>
    <cellStyle name="20% - Ênfase6 11" xfId="223"/>
    <cellStyle name="20% - Ênfase6 12" xfId="287"/>
    <cellStyle name="20% - Ênfase6 13" xfId="288"/>
    <cellStyle name="20% - Ênfase6 14" xfId="289"/>
    <cellStyle name="20% - Ênfase6 15" xfId="290"/>
    <cellStyle name="20% - Ênfase6 16" xfId="292"/>
    <cellStyle name="20% - Ênfase6 17" xfId="294"/>
    <cellStyle name="20% - Ênfase6 18" xfId="296"/>
    <cellStyle name="20% - Ênfase6 19" xfId="297"/>
    <cellStyle name="20% - Ênfase6 2" xfId="42"/>
    <cellStyle name="20% - Ênfase6 2 2" xfId="298"/>
    <cellStyle name="20% - Ênfase6 20" xfId="291"/>
    <cellStyle name="20% - Ênfase6 21" xfId="293"/>
    <cellStyle name="20% - Ênfase6 22" xfId="295"/>
    <cellStyle name="20% - Ênfase6 3" xfId="36"/>
    <cellStyle name="20% - Ênfase6 3 2" xfId="299"/>
    <cellStyle name="20% - Ênfase6 4" xfId="40"/>
    <cellStyle name="20% - Ênfase6 4 2" xfId="300"/>
    <cellStyle name="20% - Ênfase6 5" xfId="302"/>
    <cellStyle name="20% - Ênfase6 5 2" xfId="304"/>
    <cellStyle name="20% - Ênfase6 6" xfId="305"/>
    <cellStyle name="20% - Ênfase6 6 2" xfId="306"/>
    <cellStyle name="20% - Ênfase6 7" xfId="150"/>
    <cellStyle name="20% - Ênfase6 7 2" xfId="18"/>
    <cellStyle name="20% - Ênfase6 8" xfId="307"/>
    <cellStyle name="20% - Ênfase6 8 2" xfId="308"/>
    <cellStyle name="20% - Ênfase6 9" xfId="309"/>
    <cellStyle name="20% - Ênfase6 9 2" xfId="21"/>
    <cellStyle name="40% - Ênfase1 10" xfId="311"/>
    <cellStyle name="40% - Ênfase1 10 2" xfId="312"/>
    <cellStyle name="40% - Ênfase1 11" xfId="313"/>
    <cellStyle name="40% - Ênfase1 11 2" xfId="314"/>
    <cellStyle name="40% - Ênfase1 12" xfId="6"/>
    <cellStyle name="40% - Ênfase1 13" xfId="316"/>
    <cellStyle name="40% - Ênfase1 14" xfId="318"/>
    <cellStyle name="40% - Ênfase1 15" xfId="59"/>
    <cellStyle name="40% - Ênfase1 16" xfId="319"/>
    <cellStyle name="40% - Ênfase1 17" xfId="242"/>
    <cellStyle name="40% - Ênfase1 18" xfId="321"/>
    <cellStyle name="40% - Ênfase1 19" xfId="324"/>
    <cellStyle name="40% - Ênfase1 2" xfId="327"/>
    <cellStyle name="40% - Ênfase1 2 2" xfId="328"/>
    <cellStyle name="40% - Ênfase1 20" xfId="60"/>
    <cellStyle name="40% - Ênfase1 21" xfId="320"/>
    <cellStyle name="40% - Ênfase1 22" xfId="243"/>
    <cellStyle name="40% - Ênfase1 23" xfId="322"/>
    <cellStyle name="40% - Ênfase1 3" xfId="112"/>
    <cellStyle name="40% - Ênfase1 3 2" xfId="329"/>
    <cellStyle name="40% - Ênfase1 4" xfId="332"/>
    <cellStyle name="40% - Ênfase1 4 2" xfId="333"/>
    <cellStyle name="40% - Ênfase1 5" xfId="282"/>
    <cellStyle name="40% - Ênfase1 5 2" xfId="334"/>
    <cellStyle name="40% - Ênfase1 6" xfId="337"/>
    <cellStyle name="40% - Ênfase1 6 2" xfId="338"/>
    <cellStyle name="40% - Ênfase1 7" xfId="341"/>
    <cellStyle name="40% - Ênfase1 7 2" xfId="317"/>
    <cellStyle name="40% - Ênfase1 8" xfId="342"/>
    <cellStyle name="40% - Ênfase1 8 2" xfId="343"/>
    <cellStyle name="40% - Ênfase1 9" xfId="344"/>
    <cellStyle name="40% - Ênfase1 9 2" xfId="345"/>
    <cellStyle name="40% - Ênfase2 10" xfId="346"/>
    <cellStyle name="40% - Ênfase2 10 2" xfId="7"/>
    <cellStyle name="40% - Ênfase2 11" xfId="347"/>
    <cellStyle name="40% - Ênfase2 12" xfId="348"/>
    <cellStyle name="40% - Ênfase2 13" xfId="349"/>
    <cellStyle name="40% - Ênfase2 14" xfId="350"/>
    <cellStyle name="40% - Ênfase2 15" xfId="76"/>
    <cellStyle name="40% - Ênfase2 16" xfId="351"/>
    <cellStyle name="40% - Ênfase2 17" xfId="354"/>
    <cellStyle name="40% - Ênfase2 18" xfId="303"/>
    <cellStyle name="40% - Ênfase2 19" xfId="356"/>
    <cellStyle name="40% - Ênfase2 2" xfId="358"/>
    <cellStyle name="40% - Ênfase2 2 2" xfId="360"/>
    <cellStyle name="40% - Ênfase2 20" xfId="77"/>
    <cellStyle name="40% - Ênfase2 21" xfId="352"/>
    <cellStyle name="40% - Ênfase2 22" xfId="355"/>
    <cellStyle name="40% - Ênfase2 3" xfId="117"/>
    <cellStyle name="40% - Ênfase2 3 2" xfId="361"/>
    <cellStyle name="40% - Ênfase2 4" xfId="43"/>
    <cellStyle name="40% - Ênfase2 4 2" xfId="2"/>
    <cellStyle name="40% - Ênfase2 5" xfId="362"/>
    <cellStyle name="40% - Ênfase2 5 2" xfId="363"/>
    <cellStyle name="40% - Ênfase2 6" xfId="365"/>
    <cellStyle name="40% - Ênfase2 6 2" xfId="366"/>
    <cellStyle name="40% - Ênfase2 7" xfId="368"/>
    <cellStyle name="40% - Ênfase2 7 2" xfId="326"/>
    <cellStyle name="40% - Ênfase2 8" xfId="369"/>
    <cellStyle name="40% - Ênfase2 8 2" xfId="357"/>
    <cellStyle name="40% - Ênfase2 9" xfId="370"/>
    <cellStyle name="40% - Ênfase2 9 2" xfId="69"/>
    <cellStyle name="40% - Ênfase3 10" xfId="155"/>
    <cellStyle name="40% - Ênfase3 10 2" xfId="353"/>
    <cellStyle name="40% - Ênfase3 11" xfId="371"/>
    <cellStyle name="40% - Ênfase3 12" xfId="372"/>
    <cellStyle name="40% - Ênfase3 13" xfId="373"/>
    <cellStyle name="40% - Ênfase3 14" xfId="374"/>
    <cellStyle name="40% - Ênfase3 15" xfId="375"/>
    <cellStyle name="40% - Ênfase3 16" xfId="175"/>
    <cellStyle name="40% - Ênfase3 17" xfId="378"/>
    <cellStyle name="40% - Ênfase3 18" xfId="380"/>
    <cellStyle name="40% - Ênfase3 19" xfId="382"/>
    <cellStyle name="40% - Ênfase3 2" xfId="68"/>
    <cellStyle name="40% - Ênfase3 2 2" xfId="71"/>
    <cellStyle name="40% - Ênfase3 20" xfId="376"/>
    <cellStyle name="40% - Ênfase3 21" xfId="176"/>
    <cellStyle name="40% - Ênfase3 22" xfId="379"/>
    <cellStyle name="40% - Ênfase3 3" xfId="73"/>
    <cellStyle name="40% - Ênfase3 3 2" xfId="78"/>
    <cellStyle name="40% - Ênfase3 4" xfId="24"/>
    <cellStyle name="40% - Ênfase3 4 2" xfId="80"/>
    <cellStyle name="40% - Ênfase3 5" xfId="82"/>
    <cellStyle name="40% - Ênfase3 5 2" xfId="86"/>
    <cellStyle name="40% - Ênfase3 6" xfId="384"/>
    <cellStyle name="40% - Ênfase3 6 2" xfId="386"/>
    <cellStyle name="40% - Ênfase3 7" xfId="388"/>
    <cellStyle name="40% - Ênfase3 7 2" xfId="15"/>
    <cellStyle name="40% - Ênfase3 8" xfId="389"/>
    <cellStyle name="40% - Ênfase3 8 2" xfId="377"/>
    <cellStyle name="40% - Ênfase3 9" xfId="32"/>
    <cellStyle name="40% - Ênfase3 9 2" xfId="390"/>
    <cellStyle name="40% - Ênfase4 10" xfId="392"/>
    <cellStyle name="40% - Ênfase4 10 2" xfId="395"/>
    <cellStyle name="40% - Ênfase4 11" xfId="397"/>
    <cellStyle name="40% - Ênfase4 12" xfId="398"/>
    <cellStyle name="40% - Ênfase4 13" xfId="399"/>
    <cellStyle name="40% - Ênfase4 14" xfId="400"/>
    <cellStyle name="40% - Ênfase4 15" xfId="401"/>
    <cellStyle name="40% - Ênfase4 16" xfId="190"/>
    <cellStyle name="40% - Ênfase4 17" xfId="403"/>
    <cellStyle name="40% - Ênfase4 18" xfId="405"/>
    <cellStyle name="40% - Ênfase4 19" xfId="406"/>
    <cellStyle name="40% - Ênfase4 2" xfId="130"/>
    <cellStyle name="40% - Ênfase4 2 2" xfId="133"/>
    <cellStyle name="40% - Ênfase4 20" xfId="402"/>
    <cellStyle name="40% - Ênfase4 21" xfId="191"/>
    <cellStyle name="40% - Ênfase4 22" xfId="404"/>
    <cellStyle name="40% - Ênfase4 3" xfId="125"/>
    <cellStyle name="40% - Ênfase4 3 2" xfId="138"/>
    <cellStyle name="40% - Ênfase4 4" xfId="141"/>
    <cellStyle name="40% - Ênfase4 4 2" xfId="144"/>
    <cellStyle name="40% - Ênfase4 5" xfId="147"/>
    <cellStyle name="40% - Ênfase4 5 2" xfId="149"/>
    <cellStyle name="40% - Ênfase4 6" xfId="408"/>
    <cellStyle name="40% - Ênfase4 6 2" xfId="409"/>
    <cellStyle name="40% - Ênfase4 7" xfId="89"/>
    <cellStyle name="40% - Ênfase4 7 2" xfId="284"/>
    <cellStyle name="40% - Ênfase4 8" xfId="410"/>
    <cellStyle name="40% - Ênfase4 8 2" xfId="411"/>
    <cellStyle name="40% - Ênfase4 9" xfId="413"/>
    <cellStyle name="40% - Ênfase4 9 2" xfId="414"/>
    <cellStyle name="40% - Ênfase5 10" xfId="416"/>
    <cellStyle name="40% - Ênfase5 10 2" xfId="29"/>
    <cellStyle name="40% - Ênfase5 11" xfId="418"/>
    <cellStyle name="40% - Ênfase5 12" xfId="419"/>
    <cellStyle name="40% - Ênfase5 13" xfId="420"/>
    <cellStyle name="40% - Ênfase5 14" xfId="359"/>
    <cellStyle name="40% - Ênfase5 15" xfId="422"/>
    <cellStyle name="40% - Ênfase5 16" xfId="426"/>
    <cellStyle name="40% - Ênfase5 17" xfId="264"/>
    <cellStyle name="40% - Ênfase5 18" xfId="428"/>
    <cellStyle name="40% - Ênfase5 19" xfId="429"/>
    <cellStyle name="40% - Ênfase5 2" xfId="181"/>
    <cellStyle name="40% - Ênfase5 2 2" xfId="183"/>
    <cellStyle name="40% - Ênfase5 20" xfId="423"/>
    <cellStyle name="40% - Ênfase5 21" xfId="427"/>
    <cellStyle name="40% - Ênfase5 22" xfId="265"/>
    <cellStyle name="40% - Ênfase5 3" xfId="132"/>
    <cellStyle name="40% - Ênfase5 3 2" xfId="91"/>
    <cellStyle name="40% - Ênfase5 4" xfId="185"/>
    <cellStyle name="40% - Ênfase5 4 2" xfId="188"/>
    <cellStyle name="40% - Ênfase5 5" xfId="192"/>
    <cellStyle name="40% - Ênfase5 5 2" xfId="34"/>
    <cellStyle name="40% - Ênfase5 6" xfId="245"/>
    <cellStyle name="40% - Ênfase5 6 2" xfId="430"/>
    <cellStyle name="40% - Ênfase5 7" xfId="247"/>
    <cellStyle name="40% - Ênfase5 7 2" xfId="431"/>
    <cellStyle name="40% - Ênfase5 8" xfId="249"/>
    <cellStyle name="40% - Ênfase5 8 2" xfId="156"/>
    <cellStyle name="40% - Ênfase5 9" xfId="252"/>
    <cellStyle name="40% - Ênfase5 9 2" xfId="425"/>
    <cellStyle name="40% - Ênfase6 10" xfId="432"/>
    <cellStyle name="40% - Ênfase6 10 2" xfId="301"/>
    <cellStyle name="40% - Ênfase6 11" xfId="433"/>
    <cellStyle name="40% - Ênfase6 12" xfId="434"/>
    <cellStyle name="40% - Ênfase6 13" xfId="435"/>
    <cellStyle name="40% - Ênfase6 14" xfId="325"/>
    <cellStyle name="40% - Ênfase6 15" xfId="110"/>
    <cellStyle name="40% - Ênfase6 16" xfId="330"/>
    <cellStyle name="40% - Ênfase6 17" xfId="280"/>
    <cellStyle name="40% - Ênfase6 18" xfId="336"/>
    <cellStyle name="40% - Ênfase6 19" xfId="340"/>
    <cellStyle name="40% - Ênfase6 2" xfId="229"/>
    <cellStyle name="40% - Ênfase6 2 2" xfId="231"/>
    <cellStyle name="40% - Ênfase6 20" xfId="111"/>
    <cellStyle name="40% - Ênfase6 21" xfId="331"/>
    <cellStyle name="40% - Ênfase6 22" xfId="281"/>
    <cellStyle name="40% - Ênfase6 3" xfId="137"/>
    <cellStyle name="40% - Ênfase6 3 2" xfId="233"/>
    <cellStyle name="40% - Ênfase6 4" xfId="235"/>
    <cellStyle name="40% - Ênfase6 4 2" xfId="237"/>
    <cellStyle name="40% - Ênfase6 5" xfId="239"/>
    <cellStyle name="40% - Ênfase6 5 2" xfId="241"/>
    <cellStyle name="40% - Ênfase6 6" xfId="436"/>
    <cellStyle name="40% - Ênfase6 6 2" xfId="437"/>
    <cellStyle name="40% - Ênfase6 7" xfId="438"/>
    <cellStyle name="40% - Ênfase6 7 2" xfId="439"/>
    <cellStyle name="40% - Ênfase6 8" xfId="440"/>
    <cellStyle name="40% - Ênfase6 8 2" xfId="441"/>
    <cellStyle name="40% - Ênfase6 9" xfId="442"/>
    <cellStyle name="40% - Ênfase6 9 2" xfId="443"/>
    <cellStyle name="60% - Ênfase1 2" xfId="27"/>
    <cellStyle name="60% - Ênfase1 3" xfId="10"/>
    <cellStyle name="60% - Ênfase2 2" xfId="204"/>
    <cellStyle name="60% - Ênfase2 3" xfId="207"/>
    <cellStyle name="60% - Ênfase3 2" xfId="335"/>
    <cellStyle name="60% - Ênfase3 3" xfId="339"/>
    <cellStyle name="60% - Ênfase4 2" xfId="364"/>
    <cellStyle name="60% - Ênfase4 3" xfId="367"/>
    <cellStyle name="60% - Ênfase5 2" xfId="383"/>
    <cellStyle name="60% - Ênfase5 3" xfId="387"/>
    <cellStyle name="60% - Ênfase6 2" xfId="407"/>
    <cellStyle name="60% - Ênfase6 3" xfId="88"/>
    <cellStyle name="Bom 2" xfId="323"/>
    <cellStyle name="Bom 3" xfId="444"/>
    <cellStyle name="Cálculo 2" xfId="5"/>
    <cellStyle name="Cálculo 3" xfId="315"/>
    <cellStyle name="Célula de Verificação 2" xfId="11"/>
    <cellStyle name="Célula de Verificação 3" xfId="445"/>
    <cellStyle name="Célula Vinculada 2" xfId="447"/>
    <cellStyle name="Célula Vinculada 3" xfId="448"/>
    <cellStyle name="Ênfase1 2" xfId="391"/>
    <cellStyle name="Ênfase1 3" xfId="396"/>
    <cellStyle name="Ênfase2 2" xfId="449"/>
    <cellStyle name="Ênfase2 3" xfId="450"/>
    <cellStyle name="Ênfase3 2" xfId="452"/>
    <cellStyle name="Ênfase3 3" xfId="4"/>
    <cellStyle name="Ênfase4 2" xfId="453"/>
    <cellStyle name="Ênfase4 3" xfId="454"/>
    <cellStyle name="Ênfase5 2" xfId="455"/>
    <cellStyle name="Ênfase5 3" xfId="456"/>
    <cellStyle name="Ênfase6 2" xfId="415"/>
    <cellStyle name="Ênfase6 3" xfId="417"/>
    <cellStyle name="Entrada 2" xfId="457"/>
    <cellStyle name="Entrada 3" xfId="458"/>
    <cellStyle name="Excel_BuiltIn_Texto Explicativo 1" xfId="459"/>
    <cellStyle name="Incorreto 2" xfId="460"/>
    <cellStyle name="Incorreto 3" xfId="451"/>
    <cellStyle name="Moeda" xfId="8" builtinId="4"/>
    <cellStyle name="Moeda [0] 2" xfId="462"/>
    <cellStyle name="Moeda 2" xfId="463"/>
    <cellStyle name="Moeda 3" xfId="464"/>
    <cellStyle name="Moeda 4" xfId="13"/>
    <cellStyle name="Moeda 4 2" xfId="58"/>
    <cellStyle name="Moeda 5" xfId="62"/>
    <cellStyle name="Neutra 2" xfId="209"/>
    <cellStyle name="Neutra 3" xfId="213"/>
    <cellStyle name="Normal" xfId="0" builtinId="0"/>
    <cellStyle name="Normal 10" xfId="465"/>
    <cellStyle name="Normal 10 2" xfId="466"/>
    <cellStyle name="Normal 10 3" xfId="33"/>
    <cellStyle name="Normal 11" xfId="85"/>
    <cellStyle name="Normal 11 2" xfId="467"/>
    <cellStyle name="Normal 12" xfId="468"/>
    <cellStyle name="Normal 12 2" xfId="469"/>
    <cellStyle name="Normal 13" xfId="470"/>
    <cellStyle name="Normal 13 2" xfId="152"/>
    <cellStyle name="Normal 14" xfId="17"/>
    <cellStyle name="Normal 14 2" xfId="421"/>
    <cellStyle name="Normal 15" xfId="471"/>
    <cellStyle name="Normal 15 2" xfId="473"/>
    <cellStyle name="Normal 16" xfId="393"/>
    <cellStyle name="Normal 16 2" xfId="474"/>
    <cellStyle name="Normal 17" xfId="475"/>
    <cellStyle name="Normal 17 2" xfId="477"/>
    <cellStyle name="Normal 18" xfId="478"/>
    <cellStyle name="Normal 18 2" xfId="195"/>
    <cellStyle name="Normal 19" xfId="106"/>
    <cellStyle name="Normal 19 2" xfId="109"/>
    <cellStyle name="Normal 2" xfId="446"/>
    <cellStyle name="Normal 2 10" xfId="171"/>
    <cellStyle name="Normal 2 2" xfId="480"/>
    <cellStyle name="Normal 2 2 2" xfId="481"/>
    <cellStyle name="Normal 2 3" xfId="255"/>
    <cellStyle name="Normal 2 3 2" xfId="257"/>
    <cellStyle name="Normal 2 4" xfId="259"/>
    <cellStyle name="Normal 2 4 2" xfId="158"/>
    <cellStyle name="Normal 2 5" xfId="261"/>
    <cellStyle name="Normal 2 5 2" xfId="263"/>
    <cellStyle name="Normal 2 6" xfId="267"/>
    <cellStyle name="Normal 2 6 2" xfId="269"/>
    <cellStyle name="Normal 2 7" xfId="271"/>
    <cellStyle name="Normal 2 7 2" xfId="273"/>
    <cellStyle name="Normal 2 8" xfId="143"/>
    <cellStyle name="Normal 2 8 2" xfId="275"/>
    <cellStyle name="Normal 2 9" xfId="277"/>
    <cellStyle name="Normal 2 9 2" xfId="199"/>
    <cellStyle name="Normal 2 9 3" xfId="202"/>
    <cellStyle name="Normal 2 9 4" xfId="205"/>
    <cellStyle name="Normal 2 9 5" xfId="208"/>
    <cellStyle name="Normal 2 9 6" xfId="212"/>
    <cellStyle name="Normal 2 9 7" xfId="216"/>
    <cellStyle name="Normal 2 9 8" xfId="219"/>
    <cellStyle name="Normal 2 9 9" xfId="221"/>
    <cellStyle name="Normal 20" xfId="472"/>
    <cellStyle name="Normal 21" xfId="394"/>
    <cellStyle name="Normal 22" xfId="476"/>
    <cellStyle name="Normal 23" xfId="479"/>
    <cellStyle name="Normal 24" xfId="107"/>
    <cellStyle name="Normal 25" xfId="115"/>
    <cellStyle name="Normal 26" xfId="120"/>
    <cellStyle name="Normal 27" xfId="123"/>
    <cellStyle name="Normal 28" xfId="129"/>
    <cellStyle name="Normal 29" xfId="483"/>
    <cellStyle name="Normal 3" xfId="484"/>
    <cellStyle name="Normal 30" xfId="114"/>
    <cellStyle name="Normal 31" xfId="119"/>
    <cellStyle name="Normal 32" xfId="122"/>
    <cellStyle name="Normal 33" xfId="128"/>
    <cellStyle name="Normal 34" xfId="482"/>
    <cellStyle name="Normal 35" xfId="486"/>
    <cellStyle name="Normal 35 2" xfId="487"/>
    <cellStyle name="Normal 36" xfId="489"/>
    <cellStyle name="Normal 37" xfId="491"/>
    <cellStyle name="Normal 38" xfId="493"/>
    <cellStyle name="Normal 39" xfId="495"/>
    <cellStyle name="Normal 4" xfId="496"/>
    <cellStyle name="Normal 4 2" xfId="497"/>
    <cellStyle name="Normal 40" xfId="485"/>
    <cellStyle name="Normal 41" xfId="488"/>
    <cellStyle name="Normal 42" xfId="490"/>
    <cellStyle name="Normal 43" xfId="492"/>
    <cellStyle name="Normal 44" xfId="494"/>
    <cellStyle name="Normal 5" xfId="498"/>
    <cellStyle name="Normal 5 2" xfId="499"/>
    <cellStyle name="Normal 5 2 2" xfId="381"/>
    <cellStyle name="Normal 5 3" xfId="500"/>
    <cellStyle name="Normal 6" xfId="501"/>
    <cellStyle name="Normal 6 2" xfId="502"/>
    <cellStyle name="Normal 7" xfId="503"/>
    <cellStyle name="Normal 7 2" xfId="9"/>
    <cellStyle name="Normal 8" xfId="504"/>
    <cellStyle name="Normal 8 2" xfId="505"/>
    <cellStyle name="Normal 9" xfId="506"/>
    <cellStyle name="Normal 9 2" xfId="507"/>
    <cellStyle name="Normal 9 2 2" xfId="412"/>
    <cellStyle name="Normal 9 3" xfId="508"/>
    <cellStyle name="Normal_Modelo Planilha Financeira" xfId="509"/>
    <cellStyle name="Nota 10" xfId="510"/>
    <cellStyle name="Nota 10 2" xfId="511"/>
    <cellStyle name="Nota 11" xfId="385"/>
    <cellStyle name="Nota 11 2" xfId="512"/>
    <cellStyle name="Nota 12" xfId="513"/>
    <cellStyle name="Nota 13" xfId="514"/>
    <cellStyle name="Nota 14" xfId="515"/>
    <cellStyle name="Nota 15" xfId="517"/>
    <cellStyle name="Nota 16" xfId="519"/>
    <cellStyle name="Nota 17" xfId="521"/>
    <cellStyle name="Nota 18" xfId="523"/>
    <cellStyle name="Nota 19" xfId="524"/>
    <cellStyle name="Nota 2" xfId="461"/>
    <cellStyle name="Nota 2 2" xfId="525"/>
    <cellStyle name="Nota 2 2 2" xfId="526"/>
    <cellStyle name="Nota 2 3" xfId="527"/>
    <cellStyle name="Nota 20" xfId="516"/>
    <cellStyle name="Nota 21" xfId="518"/>
    <cellStyle name="Nota 22" xfId="520"/>
    <cellStyle name="Nota 23" xfId="522"/>
    <cellStyle name="Nota 3" xfId="529"/>
    <cellStyle name="Nota 3 2" xfId="531"/>
    <cellStyle name="Nota 4" xfId="533"/>
    <cellStyle name="Nota 4 2" xfId="534"/>
    <cellStyle name="Nota 5" xfId="535"/>
    <cellStyle name="Nota 5 2" xfId="536"/>
    <cellStyle name="Nota 6" xfId="537"/>
    <cellStyle name="Nota 6 2" xfId="538"/>
    <cellStyle name="Nota 7" xfId="539"/>
    <cellStyle name="Nota 7 2" xfId="310"/>
    <cellStyle name="Nota 8" xfId="540"/>
    <cellStyle name="Nota 8 2" xfId="541"/>
    <cellStyle name="Nota 9" xfId="542"/>
    <cellStyle name="Nota 9 2" xfId="543"/>
    <cellStyle name="Porcentagem 2" xfId="544"/>
    <cellStyle name="Saída 2" xfId="545"/>
    <cellStyle name="Saída 3" xfId="424"/>
    <cellStyle name="Separador de milhares [0] 2" xfId="546"/>
    <cellStyle name="Separador de milhares 2" xfId="547"/>
    <cellStyle name="Separador de milhares 2 2" xfId="548"/>
    <cellStyle name="Separador de milhares 2 2 2" xfId="549"/>
    <cellStyle name="Separador de milhares 2 3" xfId="550"/>
    <cellStyle name="Separador de milhares 2 3 2" xfId="551"/>
    <cellStyle name="Separador de milhares 2 4" xfId="552"/>
    <cellStyle name="Separador de milhares 3" xfId="553"/>
    <cellStyle name="Separador de milhares 3 10" xfId="554"/>
    <cellStyle name="Separador de milhares 3 10 2" xfId="555"/>
    <cellStyle name="Separador de milhares 3 2" xfId="556"/>
    <cellStyle name="Separador de milhares 3 2 2" xfId="557"/>
    <cellStyle name="Separador de milhares 3 3" xfId="558"/>
    <cellStyle name="Separador de milhares 4" xfId="559"/>
    <cellStyle name="Separador de milhares 4 2" xfId="528"/>
    <cellStyle name="Separador de milhares 4 2 2" xfId="530"/>
    <cellStyle name="Separador de milhares 4 3" xfId="532"/>
    <cellStyle name="TableStyleLight1" xfId="560"/>
    <cellStyle name="Texto de Aviso 2" xfId="561"/>
    <cellStyle name="Texto de Aviso 3" xfId="562"/>
    <cellStyle name="Texto Explicativo 2" xfId="563"/>
    <cellStyle name="Texto Explicativo 3" xfId="564"/>
    <cellStyle name="Título 1 2" xfId="565"/>
    <cellStyle name="Título 1 3" xfId="566"/>
    <cellStyle name="Título 2 2" xfId="567"/>
    <cellStyle name="Título 2 3" xfId="568"/>
    <cellStyle name="Título 3 2" xfId="569"/>
    <cellStyle name="Título 3 3" xfId="570"/>
    <cellStyle name="Título 4 2" xfId="44"/>
    <cellStyle name="Título 4 3" xfId="571"/>
    <cellStyle name="Título 5" xfId="47"/>
    <cellStyle name="Título 6" xfId="19"/>
    <cellStyle name="Título 7" xfId="22"/>
    <cellStyle name="Total 2" xfId="572"/>
    <cellStyle name="Total 3" xfId="573"/>
    <cellStyle name="Vírgula" xfId="3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80"/>
    <cellStyle name="Vírgula 16" xfId="582"/>
    <cellStyle name="Vírgula 16 2" xfId="584"/>
    <cellStyle name="Vírgula 17" xfId="585"/>
    <cellStyle name="Vírgula 18" xfId="586"/>
    <cellStyle name="Vírgula 19" xfId="587"/>
    <cellStyle name="Vírgula 2" xfId="588"/>
    <cellStyle name="Vírgula 2 2" xfId="589"/>
    <cellStyle name="Vírgula 20" xfId="579"/>
    <cellStyle name="Vírgula 21" xfId="581"/>
    <cellStyle name="Vírgula 21 2" xfId="583"/>
    <cellStyle name="Vírgula 3" xfId="590"/>
    <cellStyle name="Vírgula 3 2" xfId="591"/>
    <cellStyle name="Vírgula 4" xfId="592"/>
    <cellStyle name="Vírgula 4 2" xfId="59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9000F"/>
      <rgbColor rgb="00008609"/>
      <rgbColor rgb="00FDEADA"/>
      <rgbColor rgb="00FA7D00"/>
      <rgbColor rgb="00FCD5B5"/>
      <rgbColor rgb="001F497D"/>
      <rgbColor rgb="00CCC1DB"/>
      <rgbColor rgb="00818181"/>
      <rgbColor rgb="008EB4E3"/>
      <rgbColor rgb="00FC8C99"/>
      <rgbColor rgb="00FFFFCC"/>
      <rgbColor rgb="00D4F6D9"/>
      <rgbColor rgb="00E6E0EC"/>
      <rgbColor rgb="00FB8787"/>
      <rgbColor rgb="000066CC"/>
      <rgbColor rgb="00BACDE7"/>
      <rgbColor rgb="00F2F2F2"/>
      <rgbColor rgb="00FFC7CE"/>
      <rgbColor rgb="00FFEB9C"/>
      <rgbColor rgb="00CECECE"/>
      <rgbColor rgb="00F2DCDB"/>
      <rgbColor rgb="00630F09"/>
      <rgbColor rgb="00D7E6BD"/>
      <rgbColor rgb="00EBF1DE"/>
      <rgbColor rgb="0095B4D7"/>
      <rgbColor rgb="00DCEDF4"/>
      <rgbColor rgb="00D1FBD6"/>
      <rgbColor rgb="00FFFF99"/>
      <rgbColor rgb="0092C6F4"/>
      <rgbColor rgb="00FF99CC"/>
      <rgbColor rgb="00CC99FF"/>
      <rgbColor rgb="00FFCC99"/>
      <rgbColor rgb="005898CA"/>
      <rgbColor rgb="0038C6CB"/>
      <rgbColor rgb="00B1B1B7"/>
      <rgbColor rgb="00FFCC00"/>
      <rgbColor rgb="00FE9807"/>
      <rgbColor rgb="00FF6600"/>
      <rgbColor rgb="007F738E"/>
      <rgbColor rgb="00ACB1A9"/>
      <rgbColor rgb="00001C6A"/>
      <rgbColor rgb="0000B050"/>
      <rgbColor rgb="003F3F3F"/>
      <rgbColor rgb="00333300"/>
      <rgbColor rgb="00B64C00"/>
      <rgbColor rgb="00E6B9B8"/>
      <rgbColor rgb="00353588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152280</xdr:colOff>
      <xdr:row>0</xdr:row>
      <xdr:rowOff>47520</xdr:rowOff>
    </xdr:from>
    <xdr:to>
      <xdr:col>0</xdr:col>
      <xdr:colOff>1083960</xdr:colOff>
      <xdr:row>4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765" y="46990"/>
          <a:ext cx="932180" cy="8997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152280</xdr:colOff>
      <xdr:row>0</xdr:row>
      <xdr:rowOff>47520</xdr:rowOff>
    </xdr:from>
    <xdr:to>
      <xdr:col>0</xdr:col>
      <xdr:colOff>1083960</xdr:colOff>
      <xdr:row>4</xdr:row>
      <xdr:rowOff>165960</xdr:rowOff>
    </xdr:to>
    <xdr:pic>
      <xdr:nvPicPr>
        <xdr:cNvPr id="3" name="Imagem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765" y="46990"/>
          <a:ext cx="932180" cy="8997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200160</xdr:colOff>
      <xdr:row>66</xdr:row>
      <xdr:rowOff>77040</xdr:rowOff>
    </xdr:from>
    <xdr:to>
      <xdr:col>0</xdr:col>
      <xdr:colOff>1131840</xdr:colOff>
      <xdr:row>70</xdr:row>
      <xdr:rowOff>121680</xdr:rowOff>
    </xdr:to>
    <xdr:pic>
      <xdr:nvPicPr>
        <xdr:cNvPr id="4" name="Image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974060"/>
          <a:ext cx="931545" cy="8445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171360</xdr:colOff>
      <xdr:row>118</xdr:row>
      <xdr:rowOff>57600</xdr:rowOff>
    </xdr:from>
    <xdr:to>
      <xdr:col>0</xdr:col>
      <xdr:colOff>1103040</xdr:colOff>
      <xdr:row>123</xdr:row>
      <xdr:rowOff>71280</xdr:rowOff>
    </xdr:to>
    <xdr:pic>
      <xdr:nvPicPr>
        <xdr:cNvPr id="5" name="Imagem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815" y="28575000"/>
          <a:ext cx="932180" cy="10140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152280</xdr:colOff>
      <xdr:row>0</xdr:row>
      <xdr:rowOff>47520</xdr:rowOff>
    </xdr:from>
    <xdr:to>
      <xdr:col>0</xdr:col>
      <xdr:colOff>1083960</xdr:colOff>
      <xdr:row>4</xdr:row>
      <xdr:rowOff>165960</xdr:rowOff>
    </xdr:to>
    <xdr:pic>
      <xdr:nvPicPr>
        <xdr:cNvPr id="6" name="Imagem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765" y="46990"/>
          <a:ext cx="932180" cy="8997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152280</xdr:colOff>
      <xdr:row>0</xdr:row>
      <xdr:rowOff>47520</xdr:rowOff>
    </xdr:from>
    <xdr:to>
      <xdr:col>0</xdr:col>
      <xdr:colOff>1083960</xdr:colOff>
      <xdr:row>4</xdr:row>
      <xdr:rowOff>165960</xdr:rowOff>
    </xdr:to>
    <xdr:pic>
      <xdr:nvPicPr>
        <xdr:cNvPr id="7" name="Imagem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765" y="46990"/>
          <a:ext cx="932180" cy="8997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200160</xdr:colOff>
      <xdr:row>66</xdr:row>
      <xdr:rowOff>77040</xdr:rowOff>
    </xdr:from>
    <xdr:to>
      <xdr:col>0</xdr:col>
      <xdr:colOff>1131840</xdr:colOff>
      <xdr:row>70</xdr:row>
      <xdr:rowOff>121680</xdr:rowOff>
    </xdr:to>
    <xdr:pic>
      <xdr:nvPicPr>
        <xdr:cNvPr id="8" name="Imagem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974060"/>
          <a:ext cx="931545" cy="8445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171360</xdr:colOff>
      <xdr:row>118</xdr:row>
      <xdr:rowOff>57600</xdr:rowOff>
    </xdr:from>
    <xdr:to>
      <xdr:col>0</xdr:col>
      <xdr:colOff>1103040</xdr:colOff>
      <xdr:row>123</xdr:row>
      <xdr:rowOff>71280</xdr:rowOff>
    </xdr:to>
    <xdr:pic>
      <xdr:nvPicPr>
        <xdr:cNvPr id="9" name="Imagem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815" y="28575000"/>
          <a:ext cx="932180" cy="10140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200160</xdr:colOff>
      <xdr:row>66</xdr:row>
      <xdr:rowOff>96120</xdr:rowOff>
    </xdr:from>
    <xdr:to>
      <xdr:col>0</xdr:col>
      <xdr:colOff>1131840</xdr:colOff>
      <xdr:row>70</xdr:row>
      <xdr:rowOff>140760</xdr:rowOff>
    </xdr:to>
    <xdr:pic>
      <xdr:nvPicPr>
        <xdr:cNvPr id="10" name="Imagem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993110"/>
          <a:ext cx="931545" cy="844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2878920</xdr:colOff>
      <xdr:row>0</xdr:row>
      <xdr:rowOff>181800</xdr:rowOff>
    </xdr:from>
    <xdr:to>
      <xdr:col>2</xdr:col>
      <xdr:colOff>532080</xdr:colOff>
      <xdr:row>3</xdr:row>
      <xdr:rowOff>168120</xdr:rowOff>
    </xdr:to>
    <xdr:pic>
      <xdr:nvPicPr>
        <xdr:cNvPr id="39" name="Imagem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6205" y="181610"/>
          <a:ext cx="1024890" cy="7861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224640</xdr:colOff>
      <xdr:row>0</xdr:row>
      <xdr:rowOff>192600</xdr:rowOff>
    </xdr:from>
    <xdr:to>
      <xdr:col>5</xdr:col>
      <xdr:colOff>457200</xdr:colOff>
      <xdr:row>3</xdr:row>
      <xdr:rowOff>125640</xdr:rowOff>
    </xdr:to>
    <xdr:pic>
      <xdr:nvPicPr>
        <xdr:cNvPr id="40" name="Imagem 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6255" y="192405"/>
          <a:ext cx="1318895" cy="7327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1252080</xdr:colOff>
      <xdr:row>0</xdr:row>
      <xdr:rowOff>192600</xdr:rowOff>
    </xdr:from>
    <xdr:to>
      <xdr:col>1</xdr:col>
      <xdr:colOff>2392200</xdr:colOff>
      <xdr:row>3</xdr:row>
      <xdr:rowOff>225360</xdr:rowOff>
    </xdr:to>
    <xdr:pic>
      <xdr:nvPicPr>
        <xdr:cNvPr id="41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99335" y="192405"/>
          <a:ext cx="1140460" cy="8324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417240</xdr:colOff>
      <xdr:row>1</xdr:row>
      <xdr:rowOff>10800</xdr:rowOff>
    </xdr:from>
    <xdr:to>
      <xdr:col>9</xdr:col>
      <xdr:colOff>310320</xdr:colOff>
      <xdr:row>3</xdr:row>
      <xdr:rowOff>139680</xdr:rowOff>
    </xdr:to>
    <xdr:pic>
      <xdr:nvPicPr>
        <xdr:cNvPr id="42" name="Imagem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4745" y="277495"/>
          <a:ext cx="1530985" cy="66167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304920</xdr:colOff>
      <xdr:row>0</xdr:row>
      <xdr:rowOff>0</xdr:rowOff>
    </xdr:from>
    <xdr:to>
      <xdr:col>5</xdr:col>
      <xdr:colOff>179640</xdr:colOff>
      <xdr:row>4</xdr:row>
      <xdr:rowOff>137520</xdr:rowOff>
    </xdr:to>
    <xdr:pic>
      <xdr:nvPicPr>
        <xdr:cNvPr id="43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0"/>
          <a:ext cx="931545" cy="89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771480</xdr:colOff>
      <xdr:row>0</xdr:row>
      <xdr:rowOff>133200</xdr:rowOff>
    </xdr:from>
    <xdr:to>
      <xdr:col>6</xdr:col>
      <xdr:colOff>1027800</xdr:colOff>
      <xdr:row>3</xdr:row>
      <xdr:rowOff>173520</xdr:rowOff>
    </xdr:to>
    <xdr:pic>
      <xdr:nvPicPr>
        <xdr:cNvPr id="44" name="Imagem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4540" y="132715"/>
          <a:ext cx="1313815" cy="6121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743040</xdr:colOff>
      <xdr:row>0</xdr:row>
      <xdr:rowOff>66600</xdr:rowOff>
    </xdr:from>
    <xdr:to>
      <xdr:col>3</xdr:col>
      <xdr:colOff>825840</xdr:colOff>
      <xdr:row>4</xdr:row>
      <xdr:rowOff>140040</xdr:rowOff>
    </xdr:to>
    <xdr:pic>
      <xdr:nvPicPr>
        <xdr:cNvPr id="45" name="Imagem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4775" y="66040"/>
          <a:ext cx="1139825" cy="8356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723960</xdr:colOff>
      <xdr:row>0</xdr:row>
      <xdr:rowOff>171360</xdr:rowOff>
    </xdr:from>
    <xdr:to>
      <xdr:col>9</xdr:col>
      <xdr:colOff>140040</xdr:colOff>
      <xdr:row>4</xdr:row>
      <xdr:rowOff>73080</xdr:rowOff>
    </xdr:to>
    <xdr:pic>
      <xdr:nvPicPr>
        <xdr:cNvPr id="46" name="Imagem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82100" y="170815"/>
          <a:ext cx="1530350" cy="66421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1899720</xdr:colOff>
      <xdr:row>0</xdr:row>
      <xdr:rowOff>83880</xdr:rowOff>
    </xdr:from>
    <xdr:to>
      <xdr:col>3</xdr:col>
      <xdr:colOff>94320</xdr:colOff>
      <xdr:row>4</xdr:row>
      <xdr:rowOff>170280</xdr:rowOff>
    </xdr:to>
    <xdr:pic>
      <xdr:nvPicPr>
        <xdr:cNvPr id="47" name="Imagem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1760" y="83820"/>
          <a:ext cx="861695" cy="886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608400</xdr:colOff>
      <xdr:row>0</xdr:row>
      <xdr:rowOff>176040</xdr:rowOff>
    </xdr:from>
    <xdr:to>
      <xdr:col>3</xdr:col>
      <xdr:colOff>1922040</xdr:colOff>
      <xdr:row>4</xdr:row>
      <xdr:rowOff>143640</xdr:rowOff>
    </xdr:to>
    <xdr:pic>
      <xdr:nvPicPr>
        <xdr:cNvPr id="48" name="Imagem 6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7805" y="175895"/>
          <a:ext cx="1313180" cy="76771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266040</xdr:colOff>
      <xdr:row>0</xdr:row>
      <xdr:rowOff>121680</xdr:rowOff>
    </xdr:from>
    <xdr:to>
      <xdr:col>2</xdr:col>
      <xdr:colOff>1406160</xdr:colOff>
      <xdr:row>5</xdr:row>
      <xdr:rowOff>7200</xdr:rowOff>
    </xdr:to>
    <xdr:pic>
      <xdr:nvPicPr>
        <xdr:cNvPr id="49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27905" y="121285"/>
          <a:ext cx="1140460" cy="8858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432000</xdr:colOff>
      <xdr:row>0</xdr:row>
      <xdr:rowOff>188280</xdr:rowOff>
    </xdr:from>
    <xdr:to>
      <xdr:col>4</xdr:col>
      <xdr:colOff>1962720</xdr:colOff>
      <xdr:row>4</xdr:row>
      <xdr:rowOff>92880</xdr:rowOff>
    </xdr:to>
    <xdr:pic>
      <xdr:nvPicPr>
        <xdr:cNvPr id="50" name="Imagem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23425" y="187960"/>
          <a:ext cx="1530350" cy="7048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2124000</xdr:colOff>
      <xdr:row>0</xdr:row>
      <xdr:rowOff>38160</xdr:rowOff>
    </xdr:from>
    <xdr:to>
      <xdr:col>2</xdr:col>
      <xdr:colOff>768600</xdr:colOff>
      <xdr:row>4</xdr:row>
      <xdr:rowOff>130680</xdr:rowOff>
    </xdr:to>
    <xdr:pic>
      <xdr:nvPicPr>
        <xdr:cNvPr id="51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9765" y="38100"/>
          <a:ext cx="845185" cy="854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333360</xdr:colOff>
      <xdr:row>1</xdr:row>
      <xdr:rowOff>19080</xdr:rowOff>
    </xdr:from>
    <xdr:to>
      <xdr:col>5</xdr:col>
      <xdr:colOff>282960</xdr:colOff>
      <xdr:row>3</xdr:row>
      <xdr:rowOff>145080</xdr:rowOff>
    </xdr:to>
    <xdr:pic>
      <xdr:nvPicPr>
        <xdr:cNvPr id="52" name="Imagem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1840" y="209550"/>
          <a:ext cx="1369060" cy="50673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266760</xdr:colOff>
      <xdr:row>0</xdr:row>
      <xdr:rowOff>76320</xdr:rowOff>
    </xdr:from>
    <xdr:to>
      <xdr:col>1</xdr:col>
      <xdr:colOff>1406880</xdr:colOff>
      <xdr:row>4</xdr:row>
      <xdr:rowOff>149760</xdr:rowOff>
    </xdr:to>
    <xdr:pic>
      <xdr:nvPicPr>
        <xdr:cNvPr id="53" name="Imagem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3025" y="76200"/>
          <a:ext cx="1139825" cy="835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781200</xdr:colOff>
      <xdr:row>0</xdr:row>
      <xdr:rowOff>114480</xdr:rowOff>
    </xdr:from>
    <xdr:to>
      <xdr:col>6</xdr:col>
      <xdr:colOff>149760</xdr:colOff>
      <xdr:row>4</xdr:row>
      <xdr:rowOff>16200</xdr:rowOff>
    </xdr:to>
    <xdr:pic>
      <xdr:nvPicPr>
        <xdr:cNvPr id="54" name="Imagem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9375" y="114300"/>
          <a:ext cx="1530350" cy="6635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523800</xdr:colOff>
      <xdr:row>0</xdr:row>
      <xdr:rowOff>142920</xdr:rowOff>
    </xdr:from>
    <xdr:to>
      <xdr:col>3</xdr:col>
      <xdr:colOff>60840</xdr:colOff>
      <xdr:row>5</xdr:row>
      <xdr:rowOff>16200</xdr:rowOff>
    </xdr:to>
    <xdr:pic>
      <xdr:nvPicPr>
        <xdr:cNvPr id="55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4465" y="142875"/>
          <a:ext cx="908685" cy="86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1333440</xdr:colOff>
      <xdr:row>0</xdr:row>
      <xdr:rowOff>162000</xdr:rowOff>
    </xdr:from>
    <xdr:to>
      <xdr:col>5</xdr:col>
      <xdr:colOff>2530800</xdr:colOff>
      <xdr:row>3</xdr:row>
      <xdr:rowOff>140040</xdr:rowOff>
    </xdr:to>
    <xdr:pic>
      <xdr:nvPicPr>
        <xdr:cNvPr id="56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3215" y="161925"/>
          <a:ext cx="1197610" cy="5873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3209760</xdr:colOff>
      <xdr:row>0</xdr:row>
      <xdr:rowOff>123840</xdr:rowOff>
    </xdr:from>
    <xdr:to>
      <xdr:col>6</xdr:col>
      <xdr:colOff>758880</xdr:colOff>
      <xdr:row>4</xdr:row>
      <xdr:rowOff>111600</xdr:rowOff>
    </xdr:to>
    <xdr:pic>
      <xdr:nvPicPr>
        <xdr:cNvPr id="57" name="Imagem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29640" y="123825"/>
          <a:ext cx="1321435" cy="787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923760</xdr:colOff>
      <xdr:row>0</xdr:row>
      <xdr:rowOff>95400</xdr:rowOff>
    </xdr:from>
    <xdr:to>
      <xdr:col>2</xdr:col>
      <xdr:colOff>193680</xdr:colOff>
      <xdr:row>5</xdr:row>
      <xdr:rowOff>48600</xdr:rowOff>
    </xdr:to>
    <xdr:pic>
      <xdr:nvPicPr>
        <xdr:cNvPr id="58" name="Imagem 5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290" y="95250"/>
          <a:ext cx="1451610" cy="94361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390600</xdr:colOff>
      <xdr:row>0</xdr:row>
      <xdr:rowOff>104760</xdr:rowOff>
    </xdr:from>
    <xdr:to>
      <xdr:col>1</xdr:col>
      <xdr:colOff>1340280</xdr:colOff>
      <xdr:row>5</xdr:row>
      <xdr:rowOff>25560</xdr:rowOff>
    </xdr:to>
    <xdr:pic>
      <xdr:nvPicPr>
        <xdr:cNvPr id="9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104140"/>
          <a:ext cx="949325" cy="9213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3790800</xdr:colOff>
      <xdr:row>1</xdr:row>
      <xdr:rowOff>47520</xdr:rowOff>
    </xdr:from>
    <xdr:to>
      <xdr:col>4</xdr:col>
      <xdr:colOff>1320840</xdr:colOff>
      <xdr:row>4</xdr:row>
      <xdr:rowOff>16200</xdr:rowOff>
    </xdr:to>
    <xdr:pic>
      <xdr:nvPicPr>
        <xdr:cNvPr id="10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4390" y="237490"/>
          <a:ext cx="1378585" cy="5880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581040</xdr:colOff>
      <xdr:row>0</xdr:row>
      <xdr:rowOff>133200</xdr:rowOff>
    </xdr:from>
    <xdr:to>
      <xdr:col>0</xdr:col>
      <xdr:colOff>2032200</xdr:colOff>
      <xdr:row>5</xdr:row>
      <xdr:rowOff>79560</xdr:rowOff>
    </xdr:to>
    <xdr:pic>
      <xdr:nvPicPr>
        <xdr:cNvPr id="11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132715"/>
          <a:ext cx="1450975" cy="94678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1685880</xdr:colOff>
      <xdr:row>0</xdr:row>
      <xdr:rowOff>85680</xdr:rowOff>
    </xdr:from>
    <xdr:to>
      <xdr:col>5</xdr:col>
      <xdr:colOff>1751040</xdr:colOff>
      <xdr:row>5</xdr:row>
      <xdr:rowOff>45360</xdr:rowOff>
    </xdr:to>
    <xdr:pic>
      <xdr:nvPicPr>
        <xdr:cNvPr id="12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67465" y="85090"/>
          <a:ext cx="1922780" cy="960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1352520</xdr:colOff>
      <xdr:row>1</xdr:row>
      <xdr:rowOff>47520</xdr:rowOff>
    </xdr:from>
    <xdr:to>
      <xdr:col>1</xdr:col>
      <xdr:colOff>454320</xdr:colOff>
      <xdr:row>5</xdr:row>
      <xdr:rowOff>35280</xdr:rowOff>
    </xdr:to>
    <xdr:pic>
      <xdr:nvPicPr>
        <xdr:cNvPr id="13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915" y="237490"/>
          <a:ext cx="807085" cy="7785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1228680</xdr:colOff>
      <xdr:row>1</xdr:row>
      <xdr:rowOff>19080</xdr:rowOff>
    </xdr:from>
    <xdr:to>
      <xdr:col>4</xdr:col>
      <xdr:colOff>387720</xdr:colOff>
      <xdr:row>3</xdr:row>
      <xdr:rowOff>159120</xdr:rowOff>
    </xdr:to>
    <xdr:pic>
      <xdr:nvPicPr>
        <xdr:cNvPr id="14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265" y="209550"/>
          <a:ext cx="1102360" cy="530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85680</xdr:colOff>
      <xdr:row>1</xdr:row>
      <xdr:rowOff>66600</xdr:rowOff>
    </xdr:from>
    <xdr:to>
      <xdr:col>0</xdr:col>
      <xdr:colOff>1101960</xdr:colOff>
      <xdr:row>5</xdr:row>
      <xdr:rowOff>35280</xdr:rowOff>
    </xdr:to>
    <xdr:pic>
      <xdr:nvPicPr>
        <xdr:cNvPr id="15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90" y="256540"/>
          <a:ext cx="1016635" cy="759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590400</xdr:colOff>
      <xdr:row>1</xdr:row>
      <xdr:rowOff>57240</xdr:rowOff>
    </xdr:from>
    <xdr:to>
      <xdr:col>4</xdr:col>
      <xdr:colOff>1806840</xdr:colOff>
      <xdr:row>3</xdr:row>
      <xdr:rowOff>187560</xdr:rowOff>
    </xdr:to>
    <xdr:pic>
      <xdr:nvPicPr>
        <xdr:cNvPr id="16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4190" y="247650"/>
          <a:ext cx="1216660" cy="520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1352520</xdr:colOff>
      <xdr:row>1</xdr:row>
      <xdr:rowOff>47520</xdr:rowOff>
    </xdr:from>
    <xdr:to>
      <xdr:col>1</xdr:col>
      <xdr:colOff>454320</xdr:colOff>
      <xdr:row>5</xdr:row>
      <xdr:rowOff>35280</xdr:rowOff>
    </xdr:to>
    <xdr:pic>
      <xdr:nvPicPr>
        <xdr:cNvPr id="17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915" y="237490"/>
          <a:ext cx="807085" cy="7785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1228680</xdr:colOff>
      <xdr:row>1</xdr:row>
      <xdr:rowOff>19080</xdr:rowOff>
    </xdr:from>
    <xdr:to>
      <xdr:col>4</xdr:col>
      <xdr:colOff>387720</xdr:colOff>
      <xdr:row>3</xdr:row>
      <xdr:rowOff>159120</xdr:rowOff>
    </xdr:to>
    <xdr:pic>
      <xdr:nvPicPr>
        <xdr:cNvPr id="18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265" y="209550"/>
          <a:ext cx="1102360" cy="530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85680</xdr:colOff>
      <xdr:row>1</xdr:row>
      <xdr:rowOff>66600</xdr:rowOff>
    </xdr:from>
    <xdr:to>
      <xdr:col>0</xdr:col>
      <xdr:colOff>1101960</xdr:colOff>
      <xdr:row>5</xdr:row>
      <xdr:rowOff>35280</xdr:rowOff>
    </xdr:to>
    <xdr:pic>
      <xdr:nvPicPr>
        <xdr:cNvPr id="19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90" y="256540"/>
          <a:ext cx="1016635" cy="759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590400</xdr:colOff>
      <xdr:row>1</xdr:row>
      <xdr:rowOff>57240</xdr:rowOff>
    </xdr:from>
    <xdr:to>
      <xdr:col>4</xdr:col>
      <xdr:colOff>1806840</xdr:colOff>
      <xdr:row>3</xdr:row>
      <xdr:rowOff>187560</xdr:rowOff>
    </xdr:to>
    <xdr:pic>
      <xdr:nvPicPr>
        <xdr:cNvPr id="20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4190" y="247650"/>
          <a:ext cx="1216660" cy="520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1352520</xdr:colOff>
      <xdr:row>1</xdr:row>
      <xdr:rowOff>47520</xdr:rowOff>
    </xdr:from>
    <xdr:to>
      <xdr:col>1</xdr:col>
      <xdr:colOff>501840</xdr:colOff>
      <xdr:row>5</xdr:row>
      <xdr:rowOff>35280</xdr:rowOff>
    </xdr:to>
    <xdr:pic>
      <xdr:nvPicPr>
        <xdr:cNvPr id="21" name="Imagem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915" y="237490"/>
          <a:ext cx="854710" cy="7785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1228680</xdr:colOff>
      <xdr:row>1</xdr:row>
      <xdr:rowOff>19080</xdr:rowOff>
    </xdr:from>
    <xdr:to>
      <xdr:col>4</xdr:col>
      <xdr:colOff>149400</xdr:colOff>
      <xdr:row>3</xdr:row>
      <xdr:rowOff>159120</xdr:rowOff>
    </xdr:to>
    <xdr:pic>
      <xdr:nvPicPr>
        <xdr:cNvPr id="22" name="Imagem 6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265" y="209550"/>
          <a:ext cx="864235" cy="530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85680</xdr:colOff>
      <xdr:row>1</xdr:row>
      <xdr:rowOff>66600</xdr:rowOff>
    </xdr:from>
    <xdr:to>
      <xdr:col>0</xdr:col>
      <xdr:colOff>920880</xdr:colOff>
      <xdr:row>5</xdr:row>
      <xdr:rowOff>35280</xdr:rowOff>
    </xdr:to>
    <xdr:pic>
      <xdr:nvPicPr>
        <xdr:cNvPr id="23" name="Imagem 7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90" y="256540"/>
          <a:ext cx="835660" cy="759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590400</xdr:colOff>
      <xdr:row>1</xdr:row>
      <xdr:rowOff>57240</xdr:rowOff>
    </xdr:from>
    <xdr:to>
      <xdr:col>4</xdr:col>
      <xdr:colOff>1501920</xdr:colOff>
      <xdr:row>3</xdr:row>
      <xdr:rowOff>197280</xdr:rowOff>
    </xdr:to>
    <xdr:pic>
      <xdr:nvPicPr>
        <xdr:cNvPr id="24" name="Imagem 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4190" y="247650"/>
          <a:ext cx="911860" cy="5302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1352520</xdr:colOff>
      <xdr:row>1</xdr:row>
      <xdr:rowOff>47520</xdr:rowOff>
    </xdr:from>
    <xdr:to>
      <xdr:col>1</xdr:col>
      <xdr:colOff>492480</xdr:colOff>
      <xdr:row>5</xdr:row>
      <xdr:rowOff>35280</xdr:rowOff>
    </xdr:to>
    <xdr:pic>
      <xdr:nvPicPr>
        <xdr:cNvPr id="25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915" y="237490"/>
          <a:ext cx="845185" cy="7785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1228680</xdr:colOff>
      <xdr:row>1</xdr:row>
      <xdr:rowOff>19080</xdr:rowOff>
    </xdr:from>
    <xdr:to>
      <xdr:col>4</xdr:col>
      <xdr:colOff>302040</xdr:colOff>
      <xdr:row>3</xdr:row>
      <xdr:rowOff>159120</xdr:rowOff>
    </xdr:to>
    <xdr:pic>
      <xdr:nvPicPr>
        <xdr:cNvPr id="26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265" y="209550"/>
          <a:ext cx="1016635" cy="530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85680</xdr:colOff>
      <xdr:row>1</xdr:row>
      <xdr:rowOff>66600</xdr:rowOff>
    </xdr:from>
    <xdr:to>
      <xdr:col>0</xdr:col>
      <xdr:colOff>1073520</xdr:colOff>
      <xdr:row>5</xdr:row>
      <xdr:rowOff>35280</xdr:rowOff>
    </xdr:to>
    <xdr:pic>
      <xdr:nvPicPr>
        <xdr:cNvPr id="27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90" y="256540"/>
          <a:ext cx="988060" cy="759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485640</xdr:colOff>
      <xdr:row>1</xdr:row>
      <xdr:rowOff>66600</xdr:rowOff>
    </xdr:from>
    <xdr:to>
      <xdr:col>4</xdr:col>
      <xdr:colOff>1673280</xdr:colOff>
      <xdr:row>4</xdr:row>
      <xdr:rowOff>6480</xdr:rowOff>
    </xdr:to>
    <xdr:pic>
      <xdr:nvPicPr>
        <xdr:cNvPr id="28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19415" y="256540"/>
          <a:ext cx="1188085" cy="5308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2133720</xdr:colOff>
      <xdr:row>0</xdr:row>
      <xdr:rowOff>104760</xdr:rowOff>
    </xdr:from>
    <xdr:to>
      <xdr:col>1</xdr:col>
      <xdr:colOff>3283200</xdr:colOff>
      <xdr:row>4</xdr:row>
      <xdr:rowOff>16200</xdr:rowOff>
    </xdr:to>
    <xdr:pic>
      <xdr:nvPicPr>
        <xdr:cNvPr id="29" name="Imagem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104140"/>
          <a:ext cx="1149350" cy="6737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695160</xdr:colOff>
      <xdr:row>0</xdr:row>
      <xdr:rowOff>76320</xdr:rowOff>
    </xdr:from>
    <xdr:to>
      <xdr:col>1</xdr:col>
      <xdr:colOff>1549440</xdr:colOff>
      <xdr:row>4</xdr:row>
      <xdr:rowOff>54360</xdr:rowOff>
    </xdr:to>
    <xdr:pic>
      <xdr:nvPicPr>
        <xdr:cNvPr id="30" name="Imagem 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9540" y="76200"/>
          <a:ext cx="854710" cy="7397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104760</xdr:colOff>
      <xdr:row>0</xdr:row>
      <xdr:rowOff>85680</xdr:rowOff>
    </xdr:from>
    <xdr:to>
      <xdr:col>1</xdr:col>
      <xdr:colOff>416160</xdr:colOff>
      <xdr:row>4</xdr:row>
      <xdr:rowOff>82800</xdr:rowOff>
    </xdr:to>
    <xdr:pic>
      <xdr:nvPicPr>
        <xdr:cNvPr id="31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140" y="85090"/>
          <a:ext cx="1016635" cy="7594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57240</xdr:colOff>
      <xdr:row>0</xdr:row>
      <xdr:rowOff>142920</xdr:rowOff>
    </xdr:from>
    <xdr:to>
      <xdr:col>2</xdr:col>
      <xdr:colOff>1273680</xdr:colOff>
      <xdr:row>3</xdr:row>
      <xdr:rowOff>92520</xdr:rowOff>
    </xdr:to>
    <xdr:pic>
      <xdr:nvPicPr>
        <xdr:cNvPr id="32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29125" y="142875"/>
          <a:ext cx="1216025" cy="520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2886120</xdr:colOff>
      <xdr:row>0</xdr:row>
      <xdr:rowOff>162000</xdr:rowOff>
    </xdr:from>
    <xdr:to>
      <xdr:col>0</xdr:col>
      <xdr:colOff>3759480</xdr:colOff>
      <xdr:row>5</xdr:row>
      <xdr:rowOff>54360</xdr:rowOff>
    </xdr:to>
    <xdr:pic>
      <xdr:nvPicPr>
        <xdr:cNvPr id="33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075" y="161925"/>
          <a:ext cx="873125" cy="86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1438200</xdr:colOff>
      <xdr:row>1</xdr:row>
      <xdr:rowOff>28440</xdr:rowOff>
    </xdr:from>
    <xdr:to>
      <xdr:col>5</xdr:col>
      <xdr:colOff>1121040</xdr:colOff>
      <xdr:row>4</xdr:row>
      <xdr:rowOff>50400</xdr:rowOff>
    </xdr:to>
    <xdr:pic>
      <xdr:nvPicPr>
        <xdr:cNvPr id="34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0140" y="218440"/>
          <a:ext cx="1207135" cy="6127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1104840</xdr:colOff>
      <xdr:row>1</xdr:row>
      <xdr:rowOff>19080</xdr:rowOff>
    </xdr:from>
    <xdr:to>
      <xdr:col>0</xdr:col>
      <xdr:colOff>2244960</xdr:colOff>
      <xdr:row>5</xdr:row>
      <xdr:rowOff>73440</xdr:rowOff>
    </xdr:to>
    <xdr:pic>
      <xdr:nvPicPr>
        <xdr:cNvPr id="35" name="Imagem 3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4265" y="209550"/>
          <a:ext cx="1140460" cy="835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66600</xdr:colOff>
      <xdr:row>1</xdr:row>
      <xdr:rowOff>114480</xdr:rowOff>
    </xdr:from>
    <xdr:to>
      <xdr:col>6</xdr:col>
      <xdr:colOff>1359000</xdr:colOff>
      <xdr:row>4</xdr:row>
      <xdr:rowOff>120960</xdr:rowOff>
    </xdr:to>
    <xdr:pic>
      <xdr:nvPicPr>
        <xdr:cNvPr id="36" name="Imagem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86540" y="304800"/>
          <a:ext cx="1292860" cy="596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1190520</xdr:colOff>
      <xdr:row>0</xdr:row>
      <xdr:rowOff>0</xdr:rowOff>
    </xdr:from>
    <xdr:to>
      <xdr:col>2</xdr:col>
      <xdr:colOff>1190520</xdr:colOff>
      <xdr:row>3</xdr:row>
      <xdr:rowOff>73440</xdr:rowOff>
    </xdr:to>
    <xdr:pic>
      <xdr:nvPicPr>
        <xdr:cNvPr id="37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3990" y="0"/>
          <a:ext cx="0" cy="8540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1314360</xdr:colOff>
      <xdr:row>0</xdr:row>
      <xdr:rowOff>0</xdr:rowOff>
    </xdr:from>
    <xdr:to>
      <xdr:col>3</xdr:col>
      <xdr:colOff>1314720</xdr:colOff>
      <xdr:row>2</xdr:row>
      <xdr:rowOff>145080</xdr:rowOff>
    </xdr:to>
    <xdr:pic>
      <xdr:nvPicPr>
        <xdr:cNvPr id="38" name="Imagem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2840" y="0"/>
          <a:ext cx="635" cy="735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6"/>
  <sheetViews>
    <sheetView zoomScale="70" zoomScaleNormal="70" workbookViewId="0">
      <selection activeCell="A7" sqref="A7:B7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7" width="9.140625" style="1"/>
    <col min="8" max="8" width="13.5703125" style="1" customWidth="1"/>
    <col min="9" max="1024" width="9.140625" style="1"/>
  </cols>
  <sheetData>
    <row r="1" spans="1:8" ht="15.75">
      <c r="A1" s="375"/>
      <c r="B1" s="314" t="s">
        <v>0</v>
      </c>
      <c r="C1" s="314"/>
      <c r="D1" s="315" t="s">
        <v>1</v>
      </c>
      <c r="E1" s="315"/>
      <c r="F1" s="270"/>
      <c r="G1" s="270"/>
      <c r="H1" s="270"/>
    </row>
    <row r="2" spans="1:8" ht="15.75" customHeight="1">
      <c r="A2" s="375"/>
      <c r="B2" s="316" t="s">
        <v>2</v>
      </c>
      <c r="C2" s="316"/>
      <c r="D2" s="357" t="s">
        <v>3</v>
      </c>
      <c r="E2" s="357" t="s">
        <v>4</v>
      </c>
      <c r="F2" s="270"/>
      <c r="G2" s="271"/>
      <c r="H2" s="271"/>
    </row>
    <row r="3" spans="1:8">
      <c r="A3" s="375"/>
      <c r="B3" s="317" t="s">
        <v>5</v>
      </c>
      <c r="C3" s="317"/>
      <c r="D3" s="357"/>
      <c r="E3" s="357"/>
      <c r="F3" s="270"/>
      <c r="G3" s="271"/>
      <c r="H3" s="271"/>
    </row>
    <row r="4" spans="1:8" ht="15" customHeight="1">
      <c r="A4" s="375"/>
      <c r="B4" s="272"/>
      <c r="C4" s="272"/>
      <c r="D4" s="376" t="s">
        <v>6</v>
      </c>
      <c r="E4" s="377">
        <v>1</v>
      </c>
      <c r="F4" s="270"/>
      <c r="G4" s="318"/>
      <c r="H4" s="318"/>
    </row>
    <row r="5" spans="1:8" ht="15.75" customHeight="1">
      <c r="A5" s="375"/>
      <c r="B5" s="319" t="s">
        <v>7</v>
      </c>
      <c r="C5" s="319"/>
      <c r="D5" s="376"/>
      <c r="E5" s="377"/>
      <c r="F5" s="270"/>
      <c r="G5" s="318"/>
      <c r="H5" s="318"/>
    </row>
    <row r="6" spans="1:8" ht="18.75">
      <c r="A6" s="320" t="s">
        <v>8</v>
      </c>
      <c r="B6" s="320"/>
      <c r="C6" s="273" t="s">
        <v>9</v>
      </c>
      <c r="D6" s="274" t="s">
        <v>10</v>
      </c>
      <c r="E6" s="275" t="s">
        <v>11</v>
      </c>
      <c r="F6" s="270"/>
      <c r="G6" s="276"/>
      <c r="H6" s="276"/>
    </row>
    <row r="7" spans="1:8" ht="33" customHeight="1">
      <c r="A7" s="321" t="s">
        <v>12</v>
      </c>
      <c r="B7" s="321"/>
      <c r="C7" s="277" t="s">
        <v>13</v>
      </c>
      <c r="D7" s="278"/>
      <c r="E7" s="279"/>
      <c r="F7" s="270"/>
      <c r="G7" s="280"/>
      <c r="H7" s="276"/>
    </row>
    <row r="8" spans="1:8" ht="15.75">
      <c r="A8" s="322" t="s">
        <v>14</v>
      </c>
      <c r="B8" s="322"/>
      <c r="C8" s="322"/>
      <c r="D8" s="366" t="s">
        <v>15</v>
      </c>
      <c r="E8" s="366"/>
      <c r="F8" s="276"/>
      <c r="G8" s="276"/>
      <c r="H8" s="276"/>
    </row>
    <row r="9" spans="1:8" ht="15.75">
      <c r="A9" s="323" t="s">
        <v>16</v>
      </c>
      <c r="B9" s="323"/>
      <c r="C9" s="323"/>
      <c r="D9" s="366"/>
      <c r="E9" s="366"/>
      <c r="F9" s="276"/>
      <c r="G9" s="276"/>
      <c r="H9" s="276"/>
    </row>
    <row r="10" spans="1:8" ht="18.75">
      <c r="A10" s="324" t="s">
        <v>17</v>
      </c>
      <c r="B10" s="324"/>
      <c r="C10" s="324"/>
      <c r="D10" s="325">
        <v>0</v>
      </c>
      <c r="E10" s="325"/>
      <c r="F10" s="276"/>
      <c r="G10" s="276"/>
      <c r="H10" s="281"/>
    </row>
    <row r="11" spans="1:8" ht="18.75">
      <c r="A11" s="326" t="s">
        <v>18</v>
      </c>
      <c r="B11" s="326"/>
      <c r="C11" s="326"/>
      <c r="D11" s="327">
        <v>0</v>
      </c>
      <c r="E11" s="327"/>
      <c r="F11" s="276"/>
      <c r="G11" s="276"/>
      <c r="H11" s="281"/>
    </row>
    <row r="12" spans="1:8" ht="18.75">
      <c r="A12" s="326" t="s">
        <v>19</v>
      </c>
      <c r="B12" s="326"/>
      <c r="C12" s="326"/>
      <c r="D12" s="328">
        <v>0</v>
      </c>
      <c r="E12" s="328"/>
      <c r="F12" s="276"/>
      <c r="G12" s="276"/>
      <c r="H12" s="281"/>
    </row>
    <row r="13" spans="1:8" ht="18.75">
      <c r="A13" s="324" t="s">
        <v>20</v>
      </c>
      <c r="B13" s="324"/>
      <c r="C13" s="324"/>
      <c r="D13" s="329">
        <v>0</v>
      </c>
      <c r="E13" s="329"/>
      <c r="F13" s="276"/>
      <c r="G13" s="276"/>
      <c r="H13" s="281"/>
    </row>
    <row r="14" spans="1:8" ht="18.75">
      <c r="A14" s="330" t="s">
        <v>21</v>
      </c>
      <c r="B14" s="330"/>
      <c r="C14" s="330"/>
      <c r="D14" s="331">
        <v>0</v>
      </c>
      <c r="E14" s="331"/>
      <c r="F14" s="276"/>
      <c r="G14" s="276"/>
      <c r="H14" s="281"/>
    </row>
    <row r="15" spans="1:8" ht="18.75">
      <c r="A15" s="332" t="s">
        <v>22</v>
      </c>
      <c r="B15" s="332"/>
      <c r="C15" s="332"/>
      <c r="D15" s="333">
        <f>SUM(D10:E13)-D14</f>
        <v>0</v>
      </c>
      <c r="E15" s="333"/>
      <c r="F15" s="282"/>
      <c r="G15" s="276"/>
      <c r="H15" s="281"/>
    </row>
    <row r="16" spans="1:8" ht="18.75">
      <c r="A16" s="324" t="s">
        <v>23</v>
      </c>
      <c r="B16" s="324"/>
      <c r="C16" s="324"/>
      <c r="D16" s="334">
        <f>D151</f>
        <v>210.32</v>
      </c>
      <c r="E16" s="334"/>
      <c r="F16" s="282"/>
      <c r="G16" s="276"/>
      <c r="H16" s="281"/>
    </row>
    <row r="17" spans="1:8" ht="18.75">
      <c r="A17" s="324" t="s">
        <v>24</v>
      </c>
      <c r="B17" s="324"/>
      <c r="C17" s="324"/>
      <c r="D17" s="329">
        <v>0</v>
      </c>
      <c r="E17" s="329"/>
      <c r="F17" s="276"/>
      <c r="G17" s="276"/>
      <c r="H17" s="281"/>
    </row>
    <row r="18" spans="1:8" ht="18.75">
      <c r="A18" s="324" t="s">
        <v>25</v>
      </c>
      <c r="B18" s="324"/>
      <c r="C18" s="324"/>
      <c r="D18" s="329">
        <v>50.77</v>
      </c>
      <c r="E18" s="329"/>
      <c r="F18" s="276"/>
      <c r="G18" s="276"/>
      <c r="H18" s="281"/>
    </row>
    <row r="19" spans="1:8" ht="18.75">
      <c r="A19" s="335" t="s">
        <v>26</v>
      </c>
      <c r="B19" s="335"/>
      <c r="C19" s="335"/>
      <c r="D19" s="336">
        <f>SUM(D16:E18)</f>
        <v>261.08999999999997</v>
      </c>
      <c r="E19" s="336"/>
      <c r="F19" s="282"/>
      <c r="G19" s="276"/>
      <c r="H19" s="281"/>
    </row>
    <row r="20" spans="1:8" ht="18.75">
      <c r="A20" s="332" t="s">
        <v>27</v>
      </c>
      <c r="B20" s="332"/>
      <c r="C20" s="332"/>
      <c r="D20" s="337">
        <f>D15+D19</f>
        <v>261.08999999999997</v>
      </c>
      <c r="E20" s="337"/>
      <c r="F20" s="282"/>
      <c r="G20" s="276"/>
      <c r="H20" s="281"/>
    </row>
    <row r="21" spans="1:8" ht="18.75">
      <c r="A21" s="338"/>
      <c r="B21" s="338"/>
      <c r="C21" s="338"/>
      <c r="D21" s="283"/>
      <c r="E21" s="284"/>
      <c r="F21" s="276"/>
      <c r="G21" s="276"/>
      <c r="H21" s="281"/>
    </row>
    <row r="22" spans="1:8" ht="18.75">
      <c r="A22" s="323" t="s">
        <v>28</v>
      </c>
      <c r="B22" s="323"/>
      <c r="C22" s="323"/>
      <c r="D22" s="339" t="s">
        <v>15</v>
      </c>
      <c r="E22" s="339"/>
      <c r="F22" s="276"/>
      <c r="G22" s="276"/>
      <c r="H22" s="281"/>
    </row>
    <row r="23" spans="1:8" ht="18.75">
      <c r="A23" s="340" t="s">
        <v>29</v>
      </c>
      <c r="B23" s="340"/>
      <c r="C23" s="340"/>
      <c r="D23" s="341">
        <f>D24+SUM(D30:E33)</f>
        <v>-4.7999999999319698E-3</v>
      </c>
      <c r="E23" s="341"/>
      <c r="F23" s="282"/>
      <c r="G23" s="276"/>
      <c r="H23" s="281"/>
    </row>
    <row r="24" spans="1:8" ht="18.75">
      <c r="A24" s="342" t="s">
        <v>30</v>
      </c>
      <c r="B24" s="342"/>
      <c r="C24" s="342"/>
      <c r="D24" s="343">
        <f>D25+D28+D29</f>
        <v>0</v>
      </c>
      <c r="E24" s="343"/>
      <c r="F24" s="282"/>
      <c r="G24" s="276"/>
      <c r="H24" s="281"/>
    </row>
    <row r="25" spans="1:8" ht="18.75">
      <c r="A25" s="344" t="s">
        <v>31</v>
      </c>
      <c r="B25" s="344"/>
      <c r="C25" s="344"/>
      <c r="D25" s="345">
        <f>D26+D27</f>
        <v>0</v>
      </c>
      <c r="E25" s="345"/>
      <c r="F25" s="282"/>
      <c r="G25" s="276"/>
      <c r="H25" s="281"/>
    </row>
    <row r="26" spans="1:8" ht="18.75">
      <c r="A26" s="346" t="s">
        <v>32</v>
      </c>
      <c r="B26" s="346"/>
      <c r="C26" s="346"/>
      <c r="D26" s="329">
        <v>0</v>
      </c>
      <c r="E26" s="329"/>
      <c r="F26" s="276"/>
      <c r="G26" s="276"/>
      <c r="H26" s="281"/>
    </row>
    <row r="27" spans="1:8" ht="18.75">
      <c r="A27" s="346" t="s">
        <v>33</v>
      </c>
      <c r="B27" s="346"/>
      <c r="C27" s="346"/>
      <c r="D27" s="329">
        <v>0</v>
      </c>
      <c r="E27" s="329"/>
      <c r="F27" s="276"/>
      <c r="G27" s="276"/>
      <c r="H27" s="281"/>
    </row>
    <row r="28" spans="1:8" ht="18.75">
      <c r="A28" s="346" t="s">
        <v>34</v>
      </c>
      <c r="B28" s="346"/>
      <c r="C28" s="346"/>
      <c r="D28" s="329">
        <v>0</v>
      </c>
      <c r="E28" s="329"/>
      <c r="F28" s="276"/>
      <c r="G28" s="276"/>
      <c r="H28" s="281"/>
    </row>
    <row r="29" spans="1:8" ht="18.75">
      <c r="A29" s="346" t="s">
        <v>35</v>
      </c>
      <c r="B29" s="346"/>
      <c r="C29" s="346"/>
      <c r="D29" s="329">
        <v>0</v>
      </c>
      <c r="E29" s="329"/>
      <c r="F29" s="276"/>
      <c r="G29" s="276"/>
      <c r="H29" s="281"/>
    </row>
    <row r="30" spans="1:8" ht="18.75">
      <c r="A30" s="346" t="s">
        <v>36</v>
      </c>
      <c r="B30" s="346"/>
      <c r="C30" s="346"/>
      <c r="D30" s="334">
        <f>'CÁLCULO FOLHA DE PAGAMENTO'!B60</f>
        <v>-4.7999999999319698E-3</v>
      </c>
      <c r="E30" s="334"/>
      <c r="F30" s="276"/>
      <c r="G30" s="276"/>
      <c r="H30" s="281"/>
    </row>
    <row r="31" spans="1:8" ht="18.75">
      <c r="A31" s="346" t="s">
        <v>37</v>
      </c>
      <c r="B31" s="346"/>
      <c r="C31" s="346"/>
      <c r="D31" s="334">
        <f>'CÁLCULO FOLHA DE PAGAMENTO'!B61</f>
        <v>0</v>
      </c>
      <c r="E31" s="334"/>
      <c r="F31" s="282"/>
      <c r="G31" s="276"/>
      <c r="H31" s="281"/>
    </row>
    <row r="32" spans="1:8" ht="18.75">
      <c r="A32" s="346" t="s">
        <v>38</v>
      </c>
      <c r="B32" s="346"/>
      <c r="C32" s="346"/>
      <c r="D32" s="334">
        <f>'CÁLCULO FOLHA DE PAGAMENTO'!B64</f>
        <v>0</v>
      </c>
      <c r="E32" s="334"/>
      <c r="F32" s="282"/>
      <c r="G32" s="276"/>
      <c r="H32" s="281"/>
    </row>
    <row r="33" spans="1:8" ht="18.75">
      <c r="A33" s="346" t="s">
        <v>39</v>
      </c>
      <c r="B33" s="346"/>
      <c r="C33" s="346"/>
      <c r="D33" s="334">
        <f>IF(E6="NÃO",(IF($E$4&gt;1,(8.333+11.111+1.56+0.194+4+$D$115)*$D$24/100,(8.333+11.111+1.56+0.194+4+9.08)*$D$24/100)),IF(E6="SIM",(IF($E$4&gt;1,(8.333+11.111+1.56+4+$D$115)*$D$24/100,(8.333+11.111+1.56+4+9.08)*$D$24/100))))</f>
        <v>0</v>
      </c>
      <c r="E33" s="334"/>
      <c r="F33" s="282"/>
      <c r="G33" s="276"/>
      <c r="H33" s="281"/>
    </row>
    <row r="34" spans="1:8" ht="18.75">
      <c r="A34" s="340" t="s">
        <v>40</v>
      </c>
      <c r="B34" s="340"/>
      <c r="C34" s="340"/>
      <c r="D34" s="341">
        <f>SUM(D35:E41)</f>
        <v>0</v>
      </c>
      <c r="E34" s="341"/>
      <c r="F34" s="282"/>
      <c r="G34" s="276"/>
      <c r="H34" s="281"/>
    </row>
    <row r="35" spans="1:8" ht="18.75">
      <c r="A35" s="346" t="s">
        <v>41</v>
      </c>
      <c r="B35" s="346"/>
      <c r="C35" s="346"/>
      <c r="D35" s="329">
        <v>0</v>
      </c>
      <c r="E35" s="329"/>
      <c r="F35" s="282"/>
      <c r="G35" s="276"/>
      <c r="H35" s="281"/>
    </row>
    <row r="36" spans="1:8" ht="18.75">
      <c r="A36" s="346" t="s">
        <v>42</v>
      </c>
      <c r="B36" s="346"/>
      <c r="C36" s="346"/>
      <c r="D36" s="329">
        <v>0</v>
      </c>
      <c r="E36" s="329"/>
      <c r="F36" s="276"/>
      <c r="G36" s="276"/>
      <c r="H36" s="281"/>
    </row>
    <row r="37" spans="1:8" ht="18.75">
      <c r="A37" s="346" t="s">
        <v>43</v>
      </c>
      <c r="B37" s="346"/>
      <c r="C37" s="346"/>
      <c r="D37" s="329">
        <v>0</v>
      </c>
      <c r="E37" s="329"/>
      <c r="F37" s="276"/>
      <c r="G37" s="276"/>
      <c r="H37" s="281"/>
    </row>
    <row r="38" spans="1:8" ht="18.75">
      <c r="A38" s="346" t="s">
        <v>44</v>
      </c>
      <c r="B38" s="346"/>
      <c r="C38" s="346"/>
      <c r="D38" s="329">
        <v>0</v>
      </c>
      <c r="E38" s="329"/>
      <c r="F38" s="276"/>
      <c r="G38" s="276"/>
      <c r="H38" s="281"/>
    </row>
    <row r="39" spans="1:8" ht="18.75">
      <c r="A39" s="346" t="s">
        <v>45</v>
      </c>
      <c r="B39" s="346"/>
      <c r="C39" s="346"/>
      <c r="D39" s="329">
        <v>0</v>
      </c>
      <c r="E39" s="329"/>
      <c r="F39" s="276"/>
      <c r="G39" s="276"/>
      <c r="H39" s="281"/>
    </row>
    <row r="40" spans="1:8" ht="18.75">
      <c r="A40" s="346" t="s">
        <v>46</v>
      </c>
      <c r="B40" s="346"/>
      <c r="C40" s="346"/>
      <c r="D40" s="329">
        <v>0</v>
      </c>
      <c r="E40" s="329"/>
      <c r="F40" s="276"/>
      <c r="G40" s="276"/>
      <c r="H40" s="281"/>
    </row>
    <row r="41" spans="1:8" ht="18.75">
      <c r="A41" s="346" t="s">
        <v>47</v>
      </c>
      <c r="B41" s="346"/>
      <c r="C41" s="346"/>
      <c r="D41" s="329">
        <v>0</v>
      </c>
      <c r="E41" s="329"/>
      <c r="F41" s="276"/>
      <c r="G41" s="276"/>
      <c r="H41" s="281"/>
    </row>
    <row r="42" spans="1:8" ht="18.75">
      <c r="A42" s="340" t="s">
        <v>48</v>
      </c>
      <c r="B42" s="340"/>
      <c r="C42" s="340"/>
      <c r="D42" s="341">
        <f>SUM(D43:E47)+D48+D54+D55</f>
        <v>0</v>
      </c>
      <c r="E42" s="341"/>
      <c r="F42" s="282"/>
      <c r="G42" s="276"/>
      <c r="H42" s="281"/>
    </row>
    <row r="43" spans="1:8" ht="18.75">
      <c r="A43" s="346" t="s">
        <v>49</v>
      </c>
      <c r="B43" s="346"/>
      <c r="C43" s="346"/>
      <c r="D43" s="329">
        <v>0</v>
      </c>
      <c r="E43" s="329"/>
      <c r="F43" s="282"/>
      <c r="G43" s="276"/>
      <c r="H43" s="281"/>
    </row>
    <row r="44" spans="1:8" ht="18.75">
      <c r="A44" s="346" t="s">
        <v>50</v>
      </c>
      <c r="B44" s="346"/>
      <c r="C44" s="346"/>
      <c r="D44" s="329">
        <v>0</v>
      </c>
      <c r="E44" s="329"/>
      <c r="F44" s="276"/>
      <c r="G44" s="276"/>
      <c r="H44" s="281"/>
    </row>
    <row r="45" spans="1:8" ht="18.75">
      <c r="A45" s="346" t="s">
        <v>51</v>
      </c>
      <c r="B45" s="346"/>
      <c r="C45" s="346"/>
      <c r="D45" s="329">
        <v>0</v>
      </c>
      <c r="E45" s="329"/>
      <c r="F45" s="285"/>
      <c r="G45" s="276"/>
      <c r="H45" s="281"/>
    </row>
    <row r="46" spans="1:8" ht="18.75">
      <c r="A46" s="346" t="s">
        <v>52</v>
      </c>
      <c r="B46" s="346"/>
      <c r="C46" s="346"/>
      <c r="D46" s="329">
        <v>0</v>
      </c>
      <c r="E46" s="329"/>
      <c r="F46" s="276"/>
      <c r="G46" s="276"/>
      <c r="H46" s="281"/>
    </row>
    <row r="47" spans="1:8" ht="18.75">
      <c r="A47" s="346" t="s">
        <v>53</v>
      </c>
      <c r="B47" s="346"/>
      <c r="C47" s="346"/>
      <c r="D47" s="329">
        <v>0</v>
      </c>
      <c r="E47" s="329"/>
      <c r="F47" s="276"/>
      <c r="G47" s="276"/>
      <c r="H47" s="281"/>
    </row>
    <row r="48" spans="1:8" ht="18.75">
      <c r="A48" s="344" t="s">
        <v>54</v>
      </c>
      <c r="B48" s="344"/>
      <c r="C48" s="344"/>
      <c r="D48" s="345">
        <f>SUM(D49:E53)</f>
        <v>0</v>
      </c>
      <c r="E48" s="345"/>
      <c r="F48" s="282"/>
      <c r="G48" s="276"/>
      <c r="H48" s="281"/>
    </row>
    <row r="49" spans="1:9" ht="18.75">
      <c r="A49" s="346" t="s">
        <v>55</v>
      </c>
      <c r="B49" s="346"/>
      <c r="C49" s="346"/>
      <c r="D49" s="329">
        <v>0</v>
      </c>
      <c r="E49" s="329"/>
      <c r="F49" s="282"/>
      <c r="G49" s="276"/>
      <c r="H49" s="281"/>
    </row>
    <row r="50" spans="1:9" ht="18.75">
      <c r="A50" s="346" t="s">
        <v>56</v>
      </c>
      <c r="B50" s="346"/>
      <c r="C50" s="346"/>
      <c r="D50" s="329">
        <v>0</v>
      </c>
      <c r="E50" s="329"/>
      <c r="F50" s="276"/>
      <c r="G50" s="276"/>
      <c r="H50" s="281"/>
    </row>
    <row r="51" spans="1:9" ht="18.75">
      <c r="A51" s="346" t="s">
        <v>57</v>
      </c>
      <c r="B51" s="346"/>
      <c r="C51" s="346"/>
      <c r="D51" s="329">
        <v>0</v>
      </c>
      <c r="E51" s="329"/>
      <c r="F51" s="276"/>
      <c r="G51" s="276"/>
      <c r="H51" s="281"/>
    </row>
    <row r="52" spans="1:9" ht="18.75">
      <c r="A52" s="346" t="s">
        <v>58</v>
      </c>
      <c r="B52" s="346"/>
      <c r="C52" s="346"/>
      <c r="D52" s="329">
        <v>0</v>
      </c>
      <c r="E52" s="329"/>
      <c r="F52" s="276"/>
      <c r="G52" s="276"/>
      <c r="H52" s="281"/>
    </row>
    <row r="53" spans="1:9" ht="18.75">
      <c r="A53" s="346" t="s">
        <v>59</v>
      </c>
      <c r="B53" s="346"/>
      <c r="C53" s="346"/>
      <c r="D53" s="329">
        <v>0</v>
      </c>
      <c r="E53" s="329"/>
      <c r="F53" s="276"/>
      <c r="G53" s="276"/>
      <c r="H53" s="276"/>
      <c r="I53" s="276"/>
    </row>
    <row r="54" spans="1:9" ht="18.75">
      <c r="A54" s="347" t="s">
        <v>60</v>
      </c>
      <c r="B54" s="347"/>
      <c r="C54" s="347"/>
      <c r="D54" s="329">
        <v>0</v>
      </c>
      <c r="E54" s="329"/>
      <c r="F54" s="276"/>
      <c r="G54" s="276"/>
      <c r="H54" s="276"/>
      <c r="I54" s="276"/>
    </row>
    <row r="55" spans="1:9" ht="18.75">
      <c r="A55" s="346" t="s">
        <v>61</v>
      </c>
      <c r="B55" s="346"/>
      <c r="C55" s="346"/>
      <c r="D55" s="329">
        <v>0</v>
      </c>
      <c r="E55" s="329"/>
      <c r="F55" s="276"/>
      <c r="G55" s="276"/>
      <c r="H55" s="276"/>
      <c r="I55" s="276"/>
    </row>
    <row r="56" spans="1:9" ht="18.75">
      <c r="A56" s="340" t="s">
        <v>62</v>
      </c>
      <c r="B56" s="340"/>
      <c r="C56" s="340"/>
      <c r="D56" s="341">
        <f>D57+D58+D61</f>
        <v>272.60000000000002</v>
      </c>
      <c r="E56" s="341"/>
      <c r="F56" s="276"/>
      <c r="G56" s="276"/>
      <c r="H56" s="276"/>
      <c r="I56" s="276"/>
    </row>
    <row r="57" spans="1:9" ht="18.75">
      <c r="A57" s="346" t="s">
        <v>63</v>
      </c>
      <c r="B57" s="346"/>
      <c r="C57" s="346"/>
      <c r="D57" s="329">
        <v>0</v>
      </c>
      <c r="E57" s="329"/>
      <c r="F57" s="282"/>
      <c r="G57" s="276"/>
      <c r="H57" s="281"/>
    </row>
    <row r="58" spans="1:9" ht="18.75">
      <c r="A58" s="348" t="s">
        <v>64</v>
      </c>
      <c r="B58" s="348"/>
      <c r="C58" s="348"/>
      <c r="D58" s="349">
        <f>SUM(D59:E60)</f>
        <v>0</v>
      </c>
      <c r="E58" s="349"/>
      <c r="F58" s="282"/>
      <c r="G58" s="276"/>
      <c r="H58" s="281"/>
    </row>
    <row r="59" spans="1:9" ht="18.75">
      <c r="A59" s="346" t="s">
        <v>65</v>
      </c>
      <c r="B59" s="346"/>
      <c r="C59" s="346"/>
      <c r="D59" s="329">
        <v>0</v>
      </c>
      <c r="E59" s="329"/>
      <c r="F59" s="282"/>
      <c r="G59" s="276"/>
      <c r="H59" s="281"/>
    </row>
    <row r="60" spans="1:9" ht="18.75">
      <c r="A60" s="346" t="s">
        <v>66</v>
      </c>
      <c r="B60" s="346"/>
      <c r="C60" s="346"/>
      <c r="D60" s="329">
        <v>0</v>
      </c>
      <c r="E60" s="329"/>
      <c r="F60" s="276"/>
      <c r="G60" s="276"/>
      <c r="H60" s="281"/>
    </row>
    <row r="61" spans="1:9" ht="18.75">
      <c r="A61" s="348" t="s">
        <v>67</v>
      </c>
      <c r="B61" s="348"/>
      <c r="C61" s="348"/>
      <c r="D61" s="349">
        <f>SUM(D62:E63)</f>
        <v>272.60000000000002</v>
      </c>
      <c r="E61" s="349"/>
      <c r="F61" s="282"/>
      <c r="G61" s="276"/>
      <c r="H61" s="281"/>
    </row>
    <row r="62" spans="1:9" ht="18.75">
      <c r="A62" s="346" t="s">
        <v>68</v>
      </c>
      <c r="B62" s="346"/>
      <c r="C62" s="346"/>
      <c r="D62" s="350">
        <f>51.9+51.9+51.9+51.9</f>
        <v>207.6</v>
      </c>
      <c r="E62" s="350"/>
      <c r="F62" s="282"/>
      <c r="G62" s="276"/>
      <c r="H62" s="281"/>
    </row>
    <row r="63" spans="1:9" ht="18.75">
      <c r="A63" s="351" t="s">
        <v>69</v>
      </c>
      <c r="B63" s="351"/>
      <c r="C63" s="351"/>
      <c r="D63" s="350">
        <f>22.5+7.5+7.5+5+7.5+7.5+7.5</f>
        <v>65</v>
      </c>
      <c r="E63" s="350"/>
      <c r="F63" s="276"/>
      <c r="G63" s="276"/>
      <c r="H63" s="281"/>
    </row>
    <row r="64" spans="1:9" ht="15.75">
      <c r="A64" s="286"/>
      <c r="B64" s="286"/>
      <c r="C64" s="287"/>
      <c r="D64" s="352"/>
      <c r="E64" s="352"/>
      <c r="F64" s="281"/>
      <c r="G64" s="276"/>
      <c r="H64" s="281"/>
    </row>
    <row r="65" spans="1:8" ht="24" customHeight="1">
      <c r="A65" s="353" t="s">
        <v>70</v>
      </c>
      <c r="B65" s="353"/>
      <c r="C65" s="288" t="s">
        <v>71</v>
      </c>
      <c r="D65" s="354" t="s">
        <v>70</v>
      </c>
      <c r="E65" s="354"/>
      <c r="F65" s="289"/>
      <c r="G65" s="276"/>
      <c r="H65" s="281"/>
    </row>
    <row r="66" spans="1:8" ht="39" customHeight="1">
      <c r="A66" s="355" t="s">
        <v>72</v>
      </c>
      <c r="B66" s="355"/>
      <c r="C66" s="290" t="s">
        <v>73</v>
      </c>
      <c r="D66" s="356" t="s">
        <v>74</v>
      </c>
      <c r="E66" s="356"/>
      <c r="F66" s="276"/>
      <c r="G66" s="276"/>
      <c r="H66" s="281"/>
    </row>
    <row r="67" spans="1:8" ht="15.75">
      <c r="A67" s="375"/>
      <c r="B67" s="314" t="s">
        <v>0</v>
      </c>
      <c r="C67" s="314"/>
      <c r="D67" s="315" t="s">
        <v>1</v>
      </c>
      <c r="E67" s="315"/>
      <c r="F67" s="276"/>
      <c r="G67" s="276"/>
      <c r="H67" s="281"/>
    </row>
    <row r="68" spans="1:8" ht="15.75" customHeight="1">
      <c r="A68" s="375"/>
      <c r="B68" s="316" t="s">
        <v>2</v>
      </c>
      <c r="C68" s="316"/>
      <c r="D68" s="357" t="s">
        <v>3</v>
      </c>
      <c r="E68" s="357" t="s">
        <v>4</v>
      </c>
      <c r="F68" s="276"/>
      <c r="G68" s="276"/>
      <c r="H68" s="281"/>
    </row>
    <row r="69" spans="1:8" ht="15.75">
      <c r="A69" s="375"/>
      <c r="B69" s="317" t="s">
        <v>5</v>
      </c>
      <c r="C69" s="317"/>
      <c r="D69" s="357"/>
      <c r="E69" s="357"/>
      <c r="F69" s="276"/>
      <c r="G69" s="276"/>
      <c r="H69" s="281"/>
    </row>
    <row r="70" spans="1:8" ht="15.75" customHeight="1">
      <c r="A70" s="375"/>
      <c r="B70" s="272"/>
      <c r="C70" s="272"/>
      <c r="D70" s="376" t="s">
        <v>6</v>
      </c>
      <c r="E70" s="377">
        <f>E4</f>
        <v>1</v>
      </c>
      <c r="F70" s="276"/>
      <c r="G70" s="276"/>
      <c r="H70" s="281"/>
    </row>
    <row r="71" spans="1:8" ht="15.75" customHeight="1">
      <c r="A71" s="375"/>
      <c r="B71" s="319" t="s">
        <v>7</v>
      </c>
      <c r="C71" s="319"/>
      <c r="D71" s="376"/>
      <c r="E71" s="377"/>
      <c r="F71" s="276"/>
      <c r="G71" s="276"/>
      <c r="H71" s="281"/>
    </row>
    <row r="72" spans="1:8" ht="15.75" customHeight="1">
      <c r="A72" s="320" t="s">
        <v>8</v>
      </c>
      <c r="B72" s="320"/>
      <c r="C72" s="357" t="s">
        <v>9</v>
      </c>
      <c r="D72" s="357"/>
      <c r="E72" s="357"/>
      <c r="F72" s="276"/>
      <c r="G72" s="276"/>
      <c r="H72" s="281"/>
    </row>
    <row r="73" spans="1:8" ht="33" customHeight="1">
      <c r="A73" s="321" t="str">
        <f>A7</f>
        <v>CTTC COVID-19</v>
      </c>
      <c r="B73" s="321"/>
      <c r="C73" s="358" t="str">
        <f>C7</f>
        <v>NAYARA LADISLAU MELO DE SOUZA</v>
      </c>
      <c r="D73" s="358"/>
      <c r="E73" s="358"/>
      <c r="F73" s="276"/>
      <c r="G73" s="276"/>
      <c r="H73" s="281"/>
    </row>
    <row r="74" spans="1:8" ht="15.75">
      <c r="A74" s="323" t="s">
        <v>75</v>
      </c>
      <c r="B74" s="323"/>
      <c r="C74" s="323"/>
      <c r="D74" s="315" t="s">
        <v>15</v>
      </c>
      <c r="E74" s="315"/>
      <c r="F74" s="276"/>
      <c r="G74" s="276"/>
      <c r="H74" s="281"/>
    </row>
    <row r="75" spans="1:8" ht="18.75">
      <c r="A75" s="340" t="s">
        <v>76</v>
      </c>
      <c r="B75" s="340"/>
      <c r="C75" s="340"/>
      <c r="D75" s="341">
        <f>SUM(D76:E80)</f>
        <v>575.25</v>
      </c>
      <c r="E75" s="341"/>
      <c r="F75" s="282"/>
      <c r="G75" s="276"/>
      <c r="H75" s="281"/>
    </row>
    <row r="76" spans="1:8" ht="18.75">
      <c r="A76" s="346" t="s">
        <v>77</v>
      </c>
      <c r="B76" s="346"/>
      <c r="C76" s="346"/>
      <c r="D76" s="329">
        <v>0</v>
      </c>
      <c r="E76" s="329"/>
      <c r="F76" s="282"/>
      <c r="G76" s="276"/>
      <c r="H76" s="281"/>
    </row>
    <row r="77" spans="1:8" ht="18.75">
      <c r="A77" s="346" t="s">
        <v>78</v>
      </c>
      <c r="B77" s="346"/>
      <c r="C77" s="346"/>
      <c r="D77" s="329">
        <v>0</v>
      </c>
      <c r="E77" s="329"/>
      <c r="F77" s="276"/>
      <c r="G77" s="276"/>
      <c r="H77" s="281"/>
    </row>
    <row r="78" spans="1:8" ht="18.75">
      <c r="A78" s="346" t="s">
        <v>79</v>
      </c>
      <c r="B78" s="346"/>
      <c r="C78" s="346"/>
      <c r="D78" s="329">
        <v>0</v>
      </c>
      <c r="E78" s="329"/>
      <c r="F78" s="276"/>
      <c r="G78" s="276"/>
      <c r="H78" s="281"/>
    </row>
    <row r="79" spans="1:8" ht="18.75">
      <c r="A79" s="346" t="s">
        <v>80</v>
      </c>
      <c r="B79" s="346"/>
      <c r="C79" s="346"/>
      <c r="D79" s="329">
        <v>0</v>
      </c>
      <c r="E79" s="329"/>
      <c r="F79" s="276"/>
      <c r="G79" s="276"/>
      <c r="H79" s="281"/>
    </row>
    <row r="80" spans="1:8" ht="18.75">
      <c r="A80" s="346" t="s">
        <v>81</v>
      </c>
      <c r="B80" s="346"/>
      <c r="C80" s="346"/>
      <c r="D80" s="350">
        <v>575.25</v>
      </c>
      <c r="E80" s="350"/>
      <c r="F80" s="276"/>
      <c r="G80" s="276"/>
      <c r="H80" s="281"/>
    </row>
    <row r="81" spans="1:8" ht="18.75">
      <c r="A81" s="323" t="s">
        <v>82</v>
      </c>
      <c r="B81" s="323"/>
      <c r="C81" s="323"/>
      <c r="D81" s="337">
        <f>D82+D89+D91</f>
        <v>0</v>
      </c>
      <c r="E81" s="337"/>
      <c r="F81" s="282"/>
      <c r="G81" s="276"/>
      <c r="H81" s="281"/>
    </row>
    <row r="82" spans="1:8" ht="18.75">
      <c r="A82" s="342" t="s">
        <v>83</v>
      </c>
      <c r="B82" s="342"/>
      <c r="C82" s="342"/>
      <c r="D82" s="343">
        <f>SUM(D83:E88)</f>
        <v>0</v>
      </c>
      <c r="E82" s="343"/>
      <c r="F82" s="282"/>
      <c r="G82" s="276"/>
      <c r="H82" s="281"/>
    </row>
    <row r="83" spans="1:8" ht="18.75">
      <c r="A83" s="346" t="s">
        <v>84</v>
      </c>
      <c r="B83" s="346"/>
      <c r="C83" s="346"/>
      <c r="D83" s="329">
        <v>0</v>
      </c>
      <c r="E83" s="329"/>
      <c r="F83" s="276"/>
      <c r="G83" s="276"/>
      <c r="H83" s="281"/>
    </row>
    <row r="84" spans="1:8" ht="18.75">
      <c r="A84" s="346" t="s">
        <v>85</v>
      </c>
      <c r="B84" s="346"/>
      <c r="C84" s="346"/>
      <c r="D84" s="329">
        <v>0</v>
      </c>
      <c r="E84" s="329"/>
      <c r="F84" s="276"/>
      <c r="G84" s="276"/>
      <c r="H84" s="281"/>
    </row>
    <row r="85" spans="1:8" ht="18.75">
      <c r="A85" s="346" t="s">
        <v>86</v>
      </c>
      <c r="B85" s="346"/>
      <c r="C85" s="346"/>
      <c r="D85" s="329">
        <v>0</v>
      </c>
      <c r="E85" s="329"/>
      <c r="F85" s="276"/>
      <c r="G85" s="276"/>
      <c r="H85" s="281"/>
    </row>
    <row r="86" spans="1:8" ht="18.75">
      <c r="A86" s="346" t="s">
        <v>87</v>
      </c>
      <c r="B86" s="346"/>
      <c r="C86" s="346"/>
      <c r="D86" s="329">
        <v>0</v>
      </c>
      <c r="E86" s="329"/>
      <c r="F86" s="276"/>
      <c r="G86" s="276"/>
      <c r="H86" s="281"/>
    </row>
    <row r="87" spans="1:8" ht="18.75">
      <c r="A87" s="347" t="s">
        <v>88</v>
      </c>
      <c r="B87" s="347"/>
      <c r="C87" s="347"/>
      <c r="D87" s="329">
        <v>0</v>
      </c>
      <c r="E87" s="329"/>
      <c r="F87" s="276"/>
      <c r="G87" s="276"/>
      <c r="H87" s="281"/>
    </row>
    <row r="88" spans="1:8" ht="18.75">
      <c r="A88" s="346" t="s">
        <v>89</v>
      </c>
      <c r="B88" s="346"/>
      <c r="C88" s="346"/>
      <c r="D88" s="329">
        <v>0</v>
      </c>
      <c r="E88" s="329"/>
      <c r="F88" s="276"/>
      <c r="G88" s="276"/>
      <c r="H88" s="281"/>
    </row>
    <row r="89" spans="1:8" ht="18.75">
      <c r="A89" s="342" t="s">
        <v>90</v>
      </c>
      <c r="B89" s="342"/>
      <c r="C89" s="342"/>
      <c r="D89" s="343">
        <f>D90</f>
        <v>0</v>
      </c>
      <c r="E89" s="343"/>
      <c r="F89" s="282"/>
      <c r="G89" s="276"/>
      <c r="H89" s="281"/>
    </row>
    <row r="90" spans="1:8" ht="18.75">
      <c r="A90" s="346" t="s">
        <v>91</v>
      </c>
      <c r="B90" s="346"/>
      <c r="C90" s="346"/>
      <c r="D90" s="329">
        <v>0</v>
      </c>
      <c r="E90" s="329"/>
      <c r="F90" s="282"/>
      <c r="G90" s="276"/>
      <c r="H90" s="281"/>
    </row>
    <row r="91" spans="1:8" ht="18.75">
      <c r="A91" s="342" t="s">
        <v>92</v>
      </c>
      <c r="B91" s="342"/>
      <c r="C91" s="342"/>
      <c r="D91" s="343">
        <f>SUM(D92:E97)</f>
        <v>0</v>
      </c>
      <c r="E91" s="343"/>
      <c r="F91" s="282"/>
      <c r="G91" s="276"/>
      <c r="H91" s="281"/>
    </row>
    <row r="92" spans="1:8" ht="18.75">
      <c r="A92" s="346" t="s">
        <v>93</v>
      </c>
      <c r="B92" s="346"/>
      <c r="C92" s="346"/>
      <c r="D92" s="329">
        <v>0</v>
      </c>
      <c r="E92" s="329"/>
      <c r="F92" s="276"/>
      <c r="G92" s="276"/>
      <c r="H92" s="281"/>
    </row>
    <row r="93" spans="1:8" ht="18.75">
      <c r="A93" s="346" t="s">
        <v>94</v>
      </c>
      <c r="B93" s="346"/>
      <c r="C93" s="346"/>
      <c r="D93" s="329">
        <v>0</v>
      </c>
      <c r="E93" s="329"/>
      <c r="F93" s="276"/>
      <c r="G93" s="276"/>
      <c r="H93" s="281"/>
    </row>
    <row r="94" spans="1:8" ht="18.75">
      <c r="A94" s="346" t="s">
        <v>95</v>
      </c>
      <c r="B94" s="346"/>
      <c r="C94" s="346"/>
      <c r="D94" s="329">
        <v>0</v>
      </c>
      <c r="E94" s="329"/>
      <c r="F94" s="276"/>
      <c r="G94" s="276"/>
      <c r="H94" s="281"/>
    </row>
    <row r="95" spans="1:8" ht="18.75">
      <c r="A95" s="359" t="s">
        <v>96</v>
      </c>
      <c r="B95" s="359"/>
      <c r="C95" s="359"/>
      <c r="D95" s="329">
        <v>0</v>
      </c>
      <c r="E95" s="329"/>
      <c r="F95" s="276"/>
      <c r="G95" s="276"/>
      <c r="H95" s="281"/>
    </row>
    <row r="96" spans="1:8" ht="18.75">
      <c r="A96" s="346" t="s">
        <v>97</v>
      </c>
      <c r="B96" s="346"/>
      <c r="C96" s="346"/>
      <c r="D96" s="329">
        <v>0</v>
      </c>
      <c r="E96" s="329"/>
      <c r="F96" s="276"/>
      <c r="G96" s="276"/>
      <c r="H96" s="281"/>
    </row>
    <row r="97" spans="1:8" ht="18.75">
      <c r="A97" s="346" t="s">
        <v>98</v>
      </c>
      <c r="B97" s="346"/>
      <c r="C97" s="346"/>
      <c r="D97" s="329">
        <v>0</v>
      </c>
      <c r="E97" s="329"/>
      <c r="F97" s="276"/>
      <c r="G97" s="276"/>
      <c r="H97" s="281"/>
    </row>
    <row r="98" spans="1:8" ht="18.75">
      <c r="A98" s="323" t="s">
        <v>99</v>
      </c>
      <c r="B98" s="323"/>
      <c r="C98" s="323"/>
      <c r="D98" s="337">
        <f>SUM(D99:E104)</f>
        <v>0</v>
      </c>
      <c r="E98" s="337"/>
      <c r="F98" s="282"/>
      <c r="G98" s="276"/>
      <c r="H98" s="281"/>
    </row>
    <row r="99" spans="1:8" ht="18.75">
      <c r="A99" s="347" t="s">
        <v>100</v>
      </c>
      <c r="B99" s="347"/>
      <c r="C99" s="347"/>
      <c r="D99" s="329">
        <v>0</v>
      </c>
      <c r="E99" s="329"/>
      <c r="F99" s="282"/>
      <c r="G99" s="276"/>
      <c r="H99" s="281"/>
    </row>
    <row r="100" spans="1:8" ht="18.75">
      <c r="A100" s="347" t="s">
        <v>101</v>
      </c>
      <c r="B100" s="347"/>
      <c r="C100" s="347"/>
      <c r="D100" s="329">
        <v>0</v>
      </c>
      <c r="E100" s="329"/>
      <c r="F100" s="276"/>
      <c r="G100" s="276"/>
      <c r="H100" s="281"/>
    </row>
    <row r="101" spans="1:8" ht="18.75">
      <c r="A101" s="347" t="s">
        <v>102</v>
      </c>
      <c r="B101" s="347"/>
      <c r="C101" s="347"/>
      <c r="D101" s="329">
        <v>0</v>
      </c>
      <c r="E101" s="329"/>
      <c r="F101" s="276"/>
      <c r="G101" s="276"/>
      <c r="H101" s="281"/>
    </row>
    <row r="102" spans="1:8" ht="18.75">
      <c r="A102" s="347" t="s">
        <v>103</v>
      </c>
      <c r="B102" s="347"/>
      <c r="C102" s="347"/>
      <c r="D102" s="329">
        <v>0</v>
      </c>
      <c r="E102" s="329"/>
      <c r="F102" s="276"/>
      <c r="G102" s="276"/>
      <c r="H102" s="281"/>
    </row>
    <row r="103" spans="1:8" ht="18.75">
      <c r="A103" s="347" t="s">
        <v>104</v>
      </c>
      <c r="B103" s="347"/>
      <c r="C103" s="347"/>
      <c r="D103" s="329">
        <v>0</v>
      </c>
      <c r="E103" s="329"/>
      <c r="F103" s="276"/>
      <c r="G103" s="276"/>
      <c r="H103" s="281"/>
    </row>
    <row r="104" spans="1:8" ht="18.75">
      <c r="A104" s="347" t="s">
        <v>105</v>
      </c>
      <c r="B104" s="347"/>
      <c r="C104" s="347"/>
      <c r="D104" s="329">
        <v>0</v>
      </c>
      <c r="E104" s="329"/>
      <c r="F104" s="276"/>
      <c r="G104" s="276"/>
      <c r="H104" s="281"/>
    </row>
    <row r="105" spans="1:8" ht="18.75">
      <c r="A105" s="323" t="s">
        <v>106</v>
      </c>
      <c r="B105" s="323"/>
      <c r="C105" s="323"/>
      <c r="D105" s="337">
        <f>SUM(D106:E109)</f>
        <v>0</v>
      </c>
      <c r="E105" s="337"/>
      <c r="F105" s="282"/>
      <c r="G105" s="276"/>
      <c r="H105" s="281"/>
    </row>
    <row r="106" spans="1:8" ht="18.75">
      <c r="A106" s="360" t="s">
        <v>107</v>
      </c>
      <c r="B106" s="360"/>
      <c r="C106" s="360"/>
      <c r="D106" s="328">
        <v>0</v>
      </c>
      <c r="E106" s="328"/>
      <c r="F106" s="282"/>
      <c r="G106" s="270"/>
      <c r="H106" s="270"/>
    </row>
    <row r="107" spans="1:8" ht="18.75">
      <c r="A107" s="360" t="s">
        <v>108</v>
      </c>
      <c r="B107" s="360"/>
      <c r="C107" s="360"/>
      <c r="D107" s="328">
        <v>0</v>
      </c>
      <c r="E107" s="328"/>
      <c r="F107" s="270"/>
      <c r="G107" s="270"/>
      <c r="H107" s="270"/>
    </row>
    <row r="108" spans="1:8" ht="18.75">
      <c r="A108" s="360" t="s">
        <v>109</v>
      </c>
      <c r="B108" s="360"/>
      <c r="C108" s="360"/>
      <c r="D108" s="328">
        <v>0</v>
      </c>
      <c r="E108" s="328"/>
      <c r="F108" s="270"/>
      <c r="G108" s="270"/>
      <c r="H108" s="270"/>
    </row>
    <row r="109" spans="1:8" ht="18.75">
      <c r="A109" s="360" t="s">
        <v>110</v>
      </c>
      <c r="B109" s="360"/>
      <c r="C109" s="360"/>
      <c r="D109" s="328">
        <v>0</v>
      </c>
      <c r="E109" s="328"/>
      <c r="F109" s="270"/>
      <c r="G109" s="270"/>
      <c r="H109" s="270"/>
    </row>
    <row r="110" spans="1:8" ht="18.75">
      <c r="A110" s="340" t="s">
        <v>111</v>
      </c>
      <c r="B110" s="340"/>
      <c r="C110" s="340"/>
      <c r="D110" s="361">
        <f>'9. DESPESA COM. ANTERIOR'!G36</f>
        <v>48734.77</v>
      </c>
      <c r="E110" s="361"/>
      <c r="F110" s="282"/>
      <c r="G110" s="276"/>
      <c r="H110" s="281"/>
    </row>
    <row r="111" spans="1:8" ht="18.75">
      <c r="A111" s="323" t="s">
        <v>112</v>
      </c>
      <c r="B111" s="323"/>
      <c r="C111" s="323"/>
      <c r="D111" s="337">
        <f>D23+D34+D42+D56+D75+D81+D98+D105+D110</f>
        <v>49582.6152</v>
      </c>
      <c r="E111" s="337"/>
      <c r="F111" s="282"/>
      <c r="G111" s="276"/>
      <c r="H111" s="281"/>
    </row>
    <row r="112" spans="1:8" ht="18.75">
      <c r="A112" s="362" t="s">
        <v>113</v>
      </c>
      <c r="B112" s="362"/>
      <c r="C112" s="362"/>
      <c r="D112" s="336">
        <f>D20-D111</f>
        <v>-49321.525199999996</v>
      </c>
      <c r="E112" s="336"/>
      <c r="F112" s="282"/>
      <c r="G112" s="276"/>
      <c r="H112" s="281"/>
    </row>
    <row r="113" spans="1:8" ht="18.75">
      <c r="A113" s="363" t="s">
        <v>114</v>
      </c>
      <c r="B113" s="363"/>
      <c r="C113" s="363"/>
      <c r="D113" s="329">
        <v>0</v>
      </c>
      <c r="E113" s="329"/>
      <c r="F113" s="276"/>
      <c r="G113" s="276"/>
      <c r="H113" s="276"/>
    </row>
    <row r="114" spans="1:8" ht="18.75">
      <c r="A114" s="363" t="s">
        <v>115</v>
      </c>
      <c r="B114" s="363"/>
      <c r="C114" s="363"/>
      <c r="D114" s="329">
        <v>0</v>
      </c>
      <c r="E114" s="329"/>
      <c r="F114" s="270"/>
      <c r="G114" s="270"/>
      <c r="H114" s="270"/>
    </row>
    <row r="115" spans="1:8" ht="18.75">
      <c r="A115" s="323" t="s">
        <v>116</v>
      </c>
      <c r="B115" s="323"/>
      <c r="C115" s="323"/>
      <c r="D115" s="364">
        <f>TURNOVER!C21</f>
        <v>33.3333333333333</v>
      </c>
      <c r="E115" s="364"/>
      <c r="F115" s="270"/>
      <c r="G115" s="270"/>
      <c r="H115" s="270"/>
    </row>
    <row r="116" spans="1:8" ht="15.75">
      <c r="A116" s="291"/>
      <c r="B116" s="292"/>
      <c r="C116" s="287"/>
      <c r="D116" s="352"/>
      <c r="E116" s="352"/>
      <c r="F116" s="293"/>
      <c r="G116" s="293"/>
      <c r="H116" s="293"/>
    </row>
    <row r="117" spans="1:8" ht="33.75" customHeight="1">
      <c r="A117" s="353" t="s">
        <v>70</v>
      </c>
      <c r="B117" s="353"/>
      <c r="C117" s="288" t="s">
        <v>71</v>
      </c>
      <c r="D117" s="354" t="s">
        <v>70</v>
      </c>
      <c r="E117" s="354"/>
      <c r="F117" s="293"/>
      <c r="G117" s="293"/>
      <c r="H117" s="293"/>
    </row>
    <row r="118" spans="1:8" ht="32.25" customHeight="1">
      <c r="A118" s="355" t="s">
        <v>72</v>
      </c>
      <c r="B118" s="355"/>
      <c r="C118" s="290" t="s">
        <v>73</v>
      </c>
      <c r="D118" s="356" t="s">
        <v>74</v>
      </c>
      <c r="E118" s="356"/>
      <c r="F118" s="293"/>
      <c r="G118" s="293"/>
      <c r="H118" s="293"/>
    </row>
    <row r="119" spans="1:8" ht="15.75">
      <c r="A119" s="375"/>
      <c r="B119" s="314" t="s">
        <v>0</v>
      </c>
      <c r="C119" s="314"/>
      <c r="D119" s="315" t="s">
        <v>1</v>
      </c>
      <c r="E119" s="315"/>
      <c r="F119" s="293"/>
      <c r="G119" s="293"/>
      <c r="H119" s="293"/>
    </row>
    <row r="120" spans="1:8" ht="15.75" customHeight="1">
      <c r="A120" s="375"/>
      <c r="B120" s="316" t="s">
        <v>2</v>
      </c>
      <c r="C120" s="316"/>
      <c r="D120" s="357" t="s">
        <v>3</v>
      </c>
      <c r="E120" s="357" t="s">
        <v>4</v>
      </c>
      <c r="F120" s="293"/>
      <c r="G120" s="293"/>
      <c r="H120" s="293"/>
    </row>
    <row r="121" spans="1:8" ht="15.75">
      <c r="A121" s="375"/>
      <c r="B121" s="317" t="s">
        <v>5</v>
      </c>
      <c r="C121" s="317"/>
      <c r="D121" s="357"/>
      <c r="E121" s="357"/>
      <c r="F121" s="293"/>
      <c r="G121" s="293"/>
      <c r="H121" s="293"/>
    </row>
    <row r="122" spans="1:8" ht="15.75" customHeight="1">
      <c r="A122" s="375"/>
      <c r="B122" s="365" t="s">
        <v>117</v>
      </c>
      <c r="C122" s="365"/>
      <c r="D122" s="376" t="s">
        <v>6</v>
      </c>
      <c r="E122" s="377">
        <f>E4</f>
        <v>1</v>
      </c>
      <c r="F122" s="293"/>
      <c r="G122" s="293"/>
      <c r="H122" s="293"/>
    </row>
    <row r="123" spans="1:8" ht="15.75" customHeight="1">
      <c r="A123" s="375"/>
      <c r="B123" s="319" t="s">
        <v>7</v>
      </c>
      <c r="C123" s="319"/>
      <c r="D123" s="376"/>
      <c r="E123" s="377"/>
      <c r="F123" s="293"/>
      <c r="G123" s="293"/>
      <c r="H123" s="293"/>
    </row>
    <row r="124" spans="1:8" ht="15.75" customHeight="1">
      <c r="A124" s="320" t="s">
        <v>8</v>
      </c>
      <c r="B124" s="320"/>
      <c r="C124" s="357" t="s">
        <v>9</v>
      </c>
      <c r="D124" s="357"/>
      <c r="E124" s="357"/>
      <c r="F124" s="293"/>
      <c r="G124" s="293"/>
      <c r="H124" s="293"/>
    </row>
    <row r="125" spans="1:8" ht="36.75" customHeight="1">
      <c r="A125" s="321" t="str">
        <f>A7</f>
        <v>CTTC COVID-19</v>
      </c>
      <c r="B125" s="321"/>
      <c r="C125" s="358" t="str">
        <f>C7</f>
        <v>NAYARA LADISLAU MELO DE SOUZA</v>
      </c>
      <c r="D125" s="358"/>
      <c r="E125" s="358"/>
      <c r="F125" s="293"/>
      <c r="G125" s="293"/>
      <c r="H125" s="293"/>
    </row>
    <row r="126" spans="1:8" ht="21">
      <c r="A126" s="294" t="s">
        <v>118</v>
      </c>
      <c r="B126" s="271"/>
      <c r="C126" s="271"/>
      <c r="D126" s="271"/>
      <c r="E126" s="295"/>
      <c r="F126" s="270"/>
    </row>
    <row r="127" spans="1:8" ht="15.75">
      <c r="A127" s="315" t="s">
        <v>14</v>
      </c>
      <c r="B127" s="315"/>
      <c r="C127" s="315"/>
      <c r="D127" s="366" t="s">
        <v>15</v>
      </c>
      <c r="E127" s="366"/>
      <c r="F127" s="270"/>
    </row>
    <row r="128" spans="1:8" ht="18.75">
      <c r="A128" s="367" t="s">
        <v>119</v>
      </c>
      <c r="B128" s="367"/>
      <c r="C128" s="367"/>
      <c r="D128" s="334">
        <f>'FUNDO FIXO'!C44</f>
        <v>954.64</v>
      </c>
      <c r="E128" s="334"/>
      <c r="F128" s="296"/>
    </row>
    <row r="129" spans="1:6" ht="18.75">
      <c r="A129" s="367" t="s">
        <v>120</v>
      </c>
      <c r="B129" s="367"/>
      <c r="C129" s="367"/>
      <c r="D129" s="334">
        <f>'FUNDO FIXO'!C45</f>
        <v>649.23</v>
      </c>
      <c r="E129" s="334"/>
      <c r="F129" s="270"/>
    </row>
    <row r="130" spans="1:6" ht="18.75">
      <c r="A130" s="367" t="s">
        <v>121</v>
      </c>
      <c r="B130" s="367"/>
      <c r="C130" s="367"/>
      <c r="D130" s="334">
        <f>'FUNDO FIXO'!C46</f>
        <v>0</v>
      </c>
      <c r="E130" s="334"/>
      <c r="F130" s="270"/>
    </row>
    <row r="131" spans="1:6" ht="18.75">
      <c r="A131" s="368" t="s">
        <v>122</v>
      </c>
      <c r="B131" s="368"/>
      <c r="C131" s="368"/>
      <c r="D131" s="337">
        <f>D128-D129+D130</f>
        <v>305.41000000000003</v>
      </c>
      <c r="E131" s="337"/>
      <c r="F131" s="282"/>
    </row>
    <row r="132" spans="1:6" ht="15.75">
      <c r="A132" s="297"/>
      <c r="B132" s="298"/>
      <c r="C132" s="298"/>
      <c r="D132" s="299"/>
      <c r="E132" s="300"/>
      <c r="F132" s="282"/>
    </row>
    <row r="133" spans="1:6" ht="21">
      <c r="A133" s="301" t="s">
        <v>123</v>
      </c>
      <c r="B133" s="298"/>
      <c r="C133" s="298"/>
      <c r="D133" s="299"/>
      <c r="E133" s="300"/>
      <c r="F133" s="270"/>
    </row>
    <row r="134" spans="1:6" ht="15.75">
      <c r="A134" s="315" t="s">
        <v>14</v>
      </c>
      <c r="B134" s="315"/>
      <c r="C134" s="315"/>
      <c r="D134" s="366" t="s">
        <v>15</v>
      </c>
      <c r="E134" s="366"/>
      <c r="F134" s="270"/>
    </row>
    <row r="135" spans="1:6" ht="18.75">
      <c r="A135" s="367" t="s">
        <v>119</v>
      </c>
      <c r="B135" s="367"/>
      <c r="C135" s="367"/>
      <c r="D135" s="334">
        <f>'CONTA CORRENTE (D E C) 1'!D13+'CONTA CORRENTE (D E C) (2)'!D13+'CONTA CORRENTE (D E C) 3'!D13+'CONTA CORRENTE (D E C) 4'!D13</f>
        <v>0</v>
      </c>
      <c r="E135" s="334"/>
      <c r="F135" s="296"/>
    </row>
    <row r="136" spans="1:6" ht="18.75">
      <c r="A136" s="367" t="s">
        <v>120</v>
      </c>
      <c r="B136" s="367"/>
      <c r="C136" s="367"/>
      <c r="D136" s="334">
        <f>'CONTA CORRENTE (D E C) 1'!C193+'CONTA CORRENTE (D E C) (2)'!C193+'CONTA CORRENTE (D E C) 3'!C193+'CONTA CORRENTE (D E C) 4'!C56</f>
        <v>323489.31</v>
      </c>
      <c r="E136" s="334"/>
      <c r="F136" s="270"/>
    </row>
    <row r="137" spans="1:6" ht="18.75">
      <c r="A137" s="367" t="s">
        <v>121</v>
      </c>
      <c r="B137" s="367"/>
      <c r="C137" s="367"/>
      <c r="D137" s="334">
        <f>'CONTA CORRENTE (D E C) 1'!D193+'CONTA CORRENTE (D E C) (2)'!D193+'CONTA CORRENTE (D E C) 3'!D193+'CONTA CORRENTE (D E C) 4'!D56</f>
        <v>323489.31</v>
      </c>
      <c r="E137" s="334"/>
      <c r="F137" s="270"/>
    </row>
    <row r="138" spans="1:6" ht="18.75">
      <c r="A138" s="368" t="s">
        <v>122</v>
      </c>
      <c r="B138" s="368"/>
      <c r="C138" s="368"/>
      <c r="D138" s="337">
        <f>D135-D136+D137</f>
        <v>0</v>
      </c>
      <c r="E138" s="337"/>
      <c r="F138" s="282"/>
    </row>
    <row r="139" spans="1:6" ht="15.75">
      <c r="A139" s="297"/>
      <c r="B139" s="298"/>
      <c r="C139" s="298"/>
      <c r="D139" s="299"/>
      <c r="E139" s="300"/>
      <c r="F139" s="282"/>
    </row>
    <row r="140" spans="1:6" ht="21">
      <c r="A140" s="301" t="s">
        <v>124</v>
      </c>
      <c r="B140" s="298"/>
      <c r="C140" s="298"/>
      <c r="D140" s="299"/>
      <c r="E140" s="300"/>
      <c r="F140" s="270"/>
    </row>
    <row r="141" spans="1:6" ht="15.75">
      <c r="A141" s="315" t="s">
        <v>14</v>
      </c>
      <c r="B141" s="315"/>
      <c r="C141" s="315"/>
      <c r="D141" s="366" t="s">
        <v>15</v>
      </c>
      <c r="E141" s="366"/>
      <c r="F141" s="270"/>
    </row>
    <row r="142" spans="1:6" ht="18.75">
      <c r="A142" s="367" t="s">
        <v>125</v>
      </c>
      <c r="B142" s="367"/>
      <c r="C142" s="367"/>
      <c r="D142" s="334">
        <f>'SALDO DE ESTOQUE'!C21</f>
        <v>0</v>
      </c>
      <c r="E142" s="334"/>
      <c r="F142" s="282"/>
    </row>
    <row r="143" spans="1:6" ht="18.75">
      <c r="A143" s="367" t="s">
        <v>126</v>
      </c>
      <c r="B143" s="367"/>
      <c r="C143" s="367"/>
      <c r="D143" s="334">
        <f>'SALDO DE ESTOQUE'!C37</f>
        <v>4.5</v>
      </c>
      <c r="E143" s="334"/>
      <c r="F143" s="282"/>
    </row>
    <row r="144" spans="1:6" ht="18.75">
      <c r="A144" s="368" t="s">
        <v>127</v>
      </c>
      <c r="B144" s="368"/>
      <c r="C144" s="368"/>
      <c r="D144" s="337">
        <f>SUM(D142:E143)</f>
        <v>4.5</v>
      </c>
      <c r="E144" s="337"/>
      <c r="F144" s="282"/>
    </row>
    <row r="145" spans="1:8" ht="18.75">
      <c r="A145" s="302"/>
      <c r="B145" s="303"/>
      <c r="C145" s="303"/>
      <c r="D145" s="304"/>
      <c r="E145" s="305"/>
      <c r="F145" s="282"/>
    </row>
    <row r="146" spans="1:8" ht="21">
      <c r="A146" s="301" t="s">
        <v>128</v>
      </c>
      <c r="B146" s="298"/>
      <c r="C146" s="298"/>
      <c r="D146" s="299"/>
      <c r="E146" s="300"/>
      <c r="F146" s="270"/>
    </row>
    <row r="147" spans="1:8" ht="15.75">
      <c r="A147" s="315" t="s">
        <v>14</v>
      </c>
      <c r="B147" s="315"/>
      <c r="C147" s="315"/>
      <c r="D147" s="366" t="s">
        <v>15</v>
      </c>
      <c r="E147" s="366"/>
      <c r="F147" s="270"/>
    </row>
    <row r="148" spans="1:8" ht="18.75">
      <c r="A148" s="367" t="s">
        <v>119</v>
      </c>
      <c r="B148" s="367"/>
      <c r="C148" s="367"/>
      <c r="D148" s="334">
        <f>'APLICAÇÃO FINANCEIRA'!B24</f>
        <v>1532806.31</v>
      </c>
      <c r="E148" s="334"/>
      <c r="F148" s="296"/>
    </row>
    <row r="149" spans="1:8" ht="18.75">
      <c r="A149" s="367" t="s">
        <v>129</v>
      </c>
      <c r="B149" s="367"/>
      <c r="C149" s="367"/>
      <c r="D149" s="334">
        <f>'APLICAÇÃO FINANCEIRA'!C24</f>
        <v>320963.40000000002</v>
      </c>
      <c r="E149" s="334"/>
      <c r="F149" s="270"/>
    </row>
    <row r="150" spans="1:8" ht="18.75">
      <c r="A150" s="367" t="s">
        <v>130</v>
      </c>
      <c r="B150" s="367"/>
      <c r="C150" s="367"/>
      <c r="D150" s="334">
        <f>'APLICAÇÃO FINANCEIRA'!D24</f>
        <v>0</v>
      </c>
      <c r="E150" s="334"/>
      <c r="F150" s="270"/>
    </row>
    <row r="151" spans="1:8" ht="18.75">
      <c r="A151" s="367" t="s">
        <v>131</v>
      </c>
      <c r="B151" s="367"/>
      <c r="C151" s="367"/>
      <c r="D151" s="334">
        <f>'APLICAÇÃO FINANCEIRA'!E24</f>
        <v>210.32</v>
      </c>
      <c r="E151" s="334"/>
      <c r="F151" s="270"/>
    </row>
    <row r="152" spans="1:8" ht="18.75">
      <c r="A152" s="367" t="s">
        <v>132</v>
      </c>
      <c r="B152" s="367"/>
      <c r="C152" s="367"/>
      <c r="D152" s="334">
        <f>'APLICAÇÃO FINANCEIRA'!F24</f>
        <v>0</v>
      </c>
      <c r="E152" s="334"/>
      <c r="F152" s="270"/>
    </row>
    <row r="153" spans="1:8" ht="18.75">
      <c r="A153" s="368" t="s">
        <v>133</v>
      </c>
      <c r="B153" s="368"/>
      <c r="C153" s="368"/>
      <c r="D153" s="337">
        <f>D148-D149+D150+D151-D152</f>
        <v>1212053.23</v>
      </c>
      <c r="E153" s="337"/>
      <c r="F153" s="282"/>
    </row>
    <row r="154" spans="1:8" ht="15.75">
      <c r="A154" s="306"/>
      <c r="B154" s="298"/>
      <c r="C154" s="298"/>
      <c r="D154" s="299"/>
      <c r="E154" s="300"/>
      <c r="F154" s="282"/>
    </row>
    <row r="155" spans="1:8" ht="18.75">
      <c r="A155" s="315" t="s">
        <v>134</v>
      </c>
      <c r="B155" s="315"/>
      <c r="C155" s="315"/>
      <c r="D155" s="337">
        <f>D153+D138+D131+D144</f>
        <v>1212363.1399999999</v>
      </c>
      <c r="E155" s="337"/>
      <c r="F155" s="282"/>
    </row>
    <row r="156" spans="1:8" ht="15.75">
      <c r="A156" s="369"/>
      <c r="B156" s="369"/>
      <c r="C156" s="369"/>
      <c r="D156" s="299"/>
      <c r="E156" s="300"/>
      <c r="F156" s="282"/>
      <c r="G156" s="270"/>
      <c r="H156" s="270"/>
    </row>
    <row r="157" spans="1:8" ht="21">
      <c r="A157" s="307" t="s">
        <v>135</v>
      </c>
      <c r="B157" s="298"/>
      <c r="C157" s="298"/>
      <c r="D157" s="299"/>
      <c r="E157" s="308"/>
      <c r="F157" s="270"/>
      <c r="G157" s="270"/>
      <c r="H157" s="270"/>
    </row>
    <row r="158" spans="1:8" ht="15.75">
      <c r="A158" s="370" t="s">
        <v>14</v>
      </c>
      <c r="B158" s="370"/>
      <c r="C158" s="370"/>
      <c r="D158" s="371" t="s">
        <v>15</v>
      </c>
      <c r="E158" s="371"/>
      <c r="F158" s="270"/>
      <c r="G158" s="270"/>
      <c r="H158" s="270"/>
    </row>
    <row r="159" spans="1:8" ht="18.75" customHeight="1">
      <c r="A159" s="372" t="s">
        <v>136</v>
      </c>
      <c r="B159" s="372"/>
      <c r="C159" s="372"/>
      <c r="D159" s="373">
        <v>0</v>
      </c>
      <c r="E159" s="373"/>
      <c r="F159" s="270"/>
      <c r="G159" s="270"/>
      <c r="H159" s="178"/>
    </row>
    <row r="160" spans="1:8" ht="18.75" customHeight="1">
      <c r="A160" s="372" t="s">
        <v>137</v>
      </c>
      <c r="B160" s="372"/>
      <c r="C160" s="372"/>
      <c r="D160" s="373">
        <v>0</v>
      </c>
      <c r="E160" s="373"/>
      <c r="F160" s="270"/>
      <c r="G160" s="270"/>
      <c r="H160" s="178"/>
    </row>
    <row r="161" spans="1:8" ht="18.75" customHeight="1">
      <c r="A161" s="372" t="s">
        <v>138</v>
      </c>
      <c r="B161" s="372"/>
      <c r="C161" s="372"/>
      <c r="D161" s="373">
        <v>0</v>
      </c>
      <c r="E161" s="373"/>
      <c r="F161" s="270"/>
      <c r="G161" s="270"/>
      <c r="H161" s="178"/>
    </row>
    <row r="162" spans="1:8" ht="18.75" customHeight="1">
      <c r="A162" s="372" t="s">
        <v>139</v>
      </c>
      <c r="B162" s="372"/>
      <c r="C162" s="372"/>
      <c r="D162" s="373">
        <v>0</v>
      </c>
      <c r="E162" s="373"/>
      <c r="F162" s="309"/>
      <c r="G162" s="270"/>
      <c r="H162" s="178"/>
    </row>
    <row r="163" spans="1:8" ht="18.75">
      <c r="A163" s="315" t="s">
        <v>140</v>
      </c>
      <c r="B163" s="315"/>
      <c r="C163" s="315"/>
      <c r="D163" s="337">
        <f>SUM(D159:E162)</f>
        <v>0</v>
      </c>
      <c r="E163" s="337"/>
      <c r="F163" s="282"/>
      <c r="G163" s="270"/>
      <c r="H163" s="178"/>
    </row>
    <row r="164" spans="1:8" ht="15.75">
      <c r="A164" s="297"/>
      <c r="B164" s="298"/>
      <c r="C164" s="298"/>
      <c r="D164" s="299"/>
      <c r="E164" s="300"/>
      <c r="F164" s="282"/>
      <c r="G164" s="270"/>
      <c r="H164" s="308"/>
    </row>
    <row r="165" spans="1:8" ht="21">
      <c r="A165" s="307" t="s">
        <v>141</v>
      </c>
      <c r="B165" s="298"/>
      <c r="C165" s="298"/>
      <c r="D165" s="299"/>
      <c r="E165" s="308"/>
      <c r="F165" s="270"/>
      <c r="G165" s="270"/>
      <c r="H165" s="270"/>
    </row>
    <row r="166" spans="1:8" ht="15.75">
      <c r="A166" s="370" t="s">
        <v>14</v>
      </c>
      <c r="B166" s="370"/>
      <c r="C166" s="370"/>
      <c r="D166" s="371" t="s">
        <v>15</v>
      </c>
      <c r="E166" s="371"/>
      <c r="F166" s="270"/>
      <c r="G166" s="270"/>
      <c r="H166" s="270"/>
    </row>
    <row r="167" spans="1:8" ht="18.75">
      <c r="A167" s="374" t="s">
        <v>119</v>
      </c>
      <c r="B167" s="374"/>
      <c r="C167" s="374"/>
      <c r="D167" s="329">
        <f>-809191.8</f>
        <v>-809191.8</v>
      </c>
      <c r="E167" s="329"/>
      <c r="F167" s="296"/>
      <c r="G167" s="270"/>
      <c r="H167" s="270"/>
    </row>
    <row r="168" spans="1:8" ht="18.75">
      <c r="A168" s="374" t="s">
        <v>142</v>
      </c>
      <c r="B168" s="374"/>
      <c r="C168" s="374"/>
      <c r="D168" s="334">
        <f>D33</f>
        <v>0</v>
      </c>
      <c r="E168" s="334"/>
      <c r="F168" s="310"/>
      <c r="G168" s="270"/>
      <c r="H168" s="270"/>
    </row>
    <row r="169" spans="1:8" ht="18.75">
      <c r="A169" s="374" t="s">
        <v>143</v>
      </c>
      <c r="B169" s="374"/>
      <c r="C169" s="374"/>
      <c r="D169" s="334">
        <f>'CÁLCULO FOLHA DE PAGAMENTO'!G14</f>
        <v>0</v>
      </c>
      <c r="E169" s="334"/>
      <c r="F169" s="310"/>
      <c r="G169" s="270"/>
      <c r="H169" s="270"/>
    </row>
    <row r="170" spans="1:8" ht="18.75">
      <c r="A170" s="374" t="s">
        <v>144</v>
      </c>
      <c r="B170" s="374"/>
      <c r="C170" s="374"/>
      <c r="D170" s="334">
        <f>'CÁLCULO FOLHA DE PAGAMENTO'!G16</f>
        <v>0</v>
      </c>
      <c r="E170" s="334"/>
      <c r="F170" s="310"/>
      <c r="G170" s="270"/>
      <c r="H170" s="270"/>
    </row>
    <row r="171" spans="1:8" ht="18.75">
      <c r="A171" s="374" t="s">
        <v>145</v>
      </c>
      <c r="B171" s="374"/>
      <c r="C171" s="374"/>
      <c r="D171" s="334">
        <f>'CÁLCULO FOLHA DE PAGAMENTO'!G18</f>
        <v>8780.4447999999993</v>
      </c>
      <c r="E171" s="334"/>
      <c r="F171" s="310"/>
      <c r="G171" s="270"/>
      <c r="H171" s="270"/>
    </row>
    <row r="172" spans="1:8" ht="18.75">
      <c r="A172" s="368" t="s">
        <v>146</v>
      </c>
      <c r="B172" s="368"/>
      <c r="C172" s="368"/>
      <c r="D172" s="337">
        <f>D167+D168-D169-D170-D171</f>
        <v>-817972.24479999999</v>
      </c>
      <c r="E172" s="337"/>
      <c r="F172" s="282"/>
      <c r="G172" s="270"/>
      <c r="H172" s="270"/>
    </row>
    <row r="173" spans="1:8" ht="15.75">
      <c r="A173" s="297"/>
      <c r="B173" s="298"/>
      <c r="C173" s="298"/>
      <c r="D173" s="299"/>
      <c r="E173" s="300"/>
      <c r="F173" s="282"/>
      <c r="G173" s="270"/>
      <c r="H173" s="270"/>
    </row>
    <row r="174" spans="1:8" ht="15.75">
      <c r="A174" s="311"/>
      <c r="B174" s="311"/>
      <c r="C174" s="312"/>
      <c r="D174" s="354"/>
      <c r="E174" s="354"/>
      <c r="F174" s="270"/>
      <c r="G174" s="270"/>
      <c r="H174" s="313"/>
    </row>
    <row r="175" spans="1:8" ht="15.75" customHeight="1">
      <c r="A175" s="353" t="s">
        <v>70</v>
      </c>
      <c r="B175" s="353"/>
      <c r="C175" s="288" t="s">
        <v>71</v>
      </c>
      <c r="D175" s="354" t="s">
        <v>70</v>
      </c>
      <c r="E175" s="354"/>
      <c r="F175" s="270"/>
      <c r="G175" s="270"/>
      <c r="H175" s="313"/>
    </row>
    <row r="176" spans="1:8" ht="36.75" customHeight="1">
      <c r="A176" s="355" t="s">
        <v>72</v>
      </c>
      <c r="B176" s="355"/>
      <c r="C176" s="290" t="s">
        <v>73</v>
      </c>
      <c r="D176" s="356" t="s">
        <v>74</v>
      </c>
      <c r="E176" s="356"/>
      <c r="F176" s="270"/>
      <c r="G176" s="270"/>
      <c r="H176" s="313"/>
    </row>
  </sheetData>
  <sheetProtection password="B090" sheet="1" objects="1" scenarios="1"/>
  <mergeCells count="323">
    <mergeCell ref="A175:B175"/>
    <mergeCell ref="D175:E175"/>
    <mergeCell ref="A176:B176"/>
    <mergeCell ref="D176:E176"/>
    <mergeCell ref="A1:A5"/>
    <mergeCell ref="A67:A71"/>
    <mergeCell ref="A119:A123"/>
    <mergeCell ref="D2:D3"/>
    <mergeCell ref="D4:D5"/>
    <mergeCell ref="D68:D69"/>
    <mergeCell ref="D70:D71"/>
    <mergeCell ref="D120:D121"/>
    <mergeCell ref="D122:D123"/>
    <mergeCell ref="E2:E3"/>
    <mergeCell ref="E4:E5"/>
    <mergeCell ref="E68:E69"/>
    <mergeCell ref="E70:E71"/>
    <mergeCell ref="E120:E121"/>
    <mergeCell ref="E122:E123"/>
    <mergeCell ref="D8:E9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D174:E174"/>
    <mergeCell ref="A162:C162"/>
    <mergeCell ref="D162:E162"/>
    <mergeCell ref="A163:C163"/>
    <mergeCell ref="D163:E163"/>
    <mergeCell ref="A166:C166"/>
    <mergeCell ref="D166:E166"/>
    <mergeCell ref="A167:C167"/>
    <mergeCell ref="D167:E167"/>
    <mergeCell ref="A168:C168"/>
    <mergeCell ref="D168:E168"/>
    <mergeCell ref="A156:C156"/>
    <mergeCell ref="A158:C158"/>
    <mergeCell ref="D158:E158"/>
    <mergeCell ref="A159:C159"/>
    <mergeCell ref="D159:E159"/>
    <mergeCell ref="A160:C160"/>
    <mergeCell ref="D160:E160"/>
    <mergeCell ref="A161:C161"/>
    <mergeCell ref="D161:E161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5:C155"/>
    <mergeCell ref="D155:E155"/>
    <mergeCell ref="A143:C143"/>
    <mergeCell ref="D143:E143"/>
    <mergeCell ref="A144:C144"/>
    <mergeCell ref="D144:E144"/>
    <mergeCell ref="A147:C147"/>
    <mergeCell ref="D147:E147"/>
    <mergeCell ref="A148:C148"/>
    <mergeCell ref="D148:E148"/>
    <mergeCell ref="A149:C149"/>
    <mergeCell ref="D149:E149"/>
    <mergeCell ref="A136:C136"/>
    <mergeCell ref="D136:E136"/>
    <mergeCell ref="A137:C137"/>
    <mergeCell ref="D137:E137"/>
    <mergeCell ref="A138:C138"/>
    <mergeCell ref="D138:E138"/>
    <mergeCell ref="A141:C141"/>
    <mergeCell ref="D141:E141"/>
    <mergeCell ref="A142:C142"/>
    <mergeCell ref="D142:E142"/>
    <mergeCell ref="A129:C129"/>
    <mergeCell ref="D129:E129"/>
    <mergeCell ref="A130:C130"/>
    <mergeCell ref="D130:E130"/>
    <mergeCell ref="A131:C131"/>
    <mergeCell ref="D131:E131"/>
    <mergeCell ref="A134:C134"/>
    <mergeCell ref="D134:E134"/>
    <mergeCell ref="A135:C135"/>
    <mergeCell ref="D135:E135"/>
    <mergeCell ref="B122:C122"/>
    <mergeCell ref="B123:C123"/>
    <mergeCell ref="A124:B124"/>
    <mergeCell ref="C124:E124"/>
    <mergeCell ref="A125:B125"/>
    <mergeCell ref="C125:E125"/>
    <mergeCell ref="A127:C127"/>
    <mergeCell ref="D127:E127"/>
    <mergeCell ref="A128:C128"/>
    <mergeCell ref="D128:E128"/>
    <mergeCell ref="D116:E116"/>
    <mergeCell ref="A117:B117"/>
    <mergeCell ref="D117:E117"/>
    <mergeCell ref="A118:B118"/>
    <mergeCell ref="D118:E118"/>
    <mergeCell ref="B119:C119"/>
    <mergeCell ref="D119:E119"/>
    <mergeCell ref="B120:C120"/>
    <mergeCell ref="B121:C121"/>
    <mergeCell ref="A111:C111"/>
    <mergeCell ref="D111:E111"/>
    <mergeCell ref="A112:C112"/>
    <mergeCell ref="D112:E112"/>
    <mergeCell ref="A113:C113"/>
    <mergeCell ref="D113:E113"/>
    <mergeCell ref="A114:C114"/>
    <mergeCell ref="D114:E114"/>
    <mergeCell ref="A115:C115"/>
    <mergeCell ref="D115:E115"/>
    <mergeCell ref="A106:C106"/>
    <mergeCell ref="D106:E106"/>
    <mergeCell ref="A107:C107"/>
    <mergeCell ref="D107:E107"/>
    <mergeCell ref="A108:C108"/>
    <mergeCell ref="D108:E108"/>
    <mergeCell ref="A109:C109"/>
    <mergeCell ref="D109:E109"/>
    <mergeCell ref="A110:C110"/>
    <mergeCell ref="D110:E110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5:C105"/>
    <mergeCell ref="D105:E105"/>
    <mergeCell ref="A96:C96"/>
    <mergeCell ref="D96:E96"/>
    <mergeCell ref="A97:C97"/>
    <mergeCell ref="D97:E97"/>
    <mergeCell ref="A98:C98"/>
    <mergeCell ref="D98:E98"/>
    <mergeCell ref="A99:C99"/>
    <mergeCell ref="D99:E99"/>
    <mergeCell ref="A100:C100"/>
    <mergeCell ref="D100:E100"/>
    <mergeCell ref="A91:C91"/>
    <mergeCell ref="D91:E91"/>
    <mergeCell ref="A92:C92"/>
    <mergeCell ref="D92:E92"/>
    <mergeCell ref="A93:C93"/>
    <mergeCell ref="D93:E93"/>
    <mergeCell ref="A94:C94"/>
    <mergeCell ref="D94:E94"/>
    <mergeCell ref="A95:C95"/>
    <mergeCell ref="D95:E95"/>
    <mergeCell ref="A86:C86"/>
    <mergeCell ref="D86:E86"/>
    <mergeCell ref="A87:C87"/>
    <mergeCell ref="D87:E87"/>
    <mergeCell ref="A88:C88"/>
    <mergeCell ref="D88:E88"/>
    <mergeCell ref="A89:C89"/>
    <mergeCell ref="D89:E89"/>
    <mergeCell ref="A90:C90"/>
    <mergeCell ref="D90:E90"/>
    <mergeCell ref="A81:C81"/>
    <mergeCell ref="D81:E81"/>
    <mergeCell ref="A82:C82"/>
    <mergeCell ref="D82:E82"/>
    <mergeCell ref="A83:C83"/>
    <mergeCell ref="D83:E83"/>
    <mergeCell ref="A84:C84"/>
    <mergeCell ref="D84:E84"/>
    <mergeCell ref="A85:C85"/>
    <mergeCell ref="D85:E85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D80:E80"/>
    <mergeCell ref="B71:C71"/>
    <mergeCell ref="A72:B72"/>
    <mergeCell ref="C72:E72"/>
    <mergeCell ref="A73:B73"/>
    <mergeCell ref="C73:E73"/>
    <mergeCell ref="A74:C74"/>
    <mergeCell ref="D74:E74"/>
    <mergeCell ref="A75:C75"/>
    <mergeCell ref="D75:E75"/>
    <mergeCell ref="D64:E64"/>
    <mergeCell ref="A65:B65"/>
    <mergeCell ref="D65:E65"/>
    <mergeCell ref="A66:B66"/>
    <mergeCell ref="D66:E66"/>
    <mergeCell ref="B67:C67"/>
    <mergeCell ref="D67:E67"/>
    <mergeCell ref="B68:C68"/>
    <mergeCell ref="B69:C69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8:C8"/>
    <mergeCell ref="A9:C9"/>
    <mergeCell ref="A10:C10"/>
    <mergeCell ref="D10:E10"/>
    <mergeCell ref="A11:C11"/>
    <mergeCell ref="D11:E11"/>
    <mergeCell ref="A12:C12"/>
    <mergeCell ref="D12:E12"/>
    <mergeCell ref="A13:C13"/>
    <mergeCell ref="D13:E13"/>
    <mergeCell ref="B1:C1"/>
    <mergeCell ref="D1:E1"/>
    <mergeCell ref="B2:C2"/>
    <mergeCell ref="B3:C3"/>
    <mergeCell ref="G4:H4"/>
    <mergeCell ref="B5:C5"/>
    <mergeCell ref="G5:H5"/>
    <mergeCell ref="A6:B6"/>
    <mergeCell ref="A7:B7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56" firstPageNumber="0" orientation="portrait" useFirstPageNumber="1" horizontalDpi="300" verticalDpi="300"/>
  <rowBreaks count="2" manualBreakCount="2">
    <brk id="66" max="16383" man="1"/>
    <brk id="118" max="16383" man="1"/>
  </rowBreaks>
  <colBreaks count="1" manualBreakCount="1">
    <brk id="5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7"/>
  <sheetViews>
    <sheetView zoomScale="82" zoomScaleNormal="82" workbookViewId="0">
      <selection activeCell="A10" sqref="A10"/>
    </sheetView>
  </sheetViews>
  <sheetFormatPr defaultColWidth="30.140625" defaultRowHeight="15.75"/>
  <cols>
    <col min="1" max="1" width="27.5703125" style="189" customWidth="1"/>
    <col min="2" max="2" width="22" style="189" customWidth="1"/>
    <col min="3" max="3" width="19.5703125" style="189" customWidth="1"/>
    <col min="4" max="4" width="53" style="189" customWidth="1"/>
    <col min="5" max="5" width="19.140625" style="190" customWidth="1"/>
    <col min="6" max="6" width="10.7109375" style="190" customWidth="1"/>
    <col min="7" max="10" width="13.85546875" style="190" customWidth="1"/>
    <col min="11" max="27" width="20.5703125" style="190" customWidth="1"/>
    <col min="28" max="28" width="20.5703125" style="191" customWidth="1"/>
    <col min="29" max="16384" width="30.140625" style="189"/>
  </cols>
  <sheetData>
    <row r="1" spans="1:34" s="187" customFormat="1" ht="47.25">
      <c r="A1" s="181" t="s">
        <v>252</v>
      </c>
      <c r="B1" s="181" t="s">
        <v>253</v>
      </c>
      <c r="C1" s="192" t="s">
        <v>254</v>
      </c>
      <c r="D1" s="192" t="s">
        <v>255</v>
      </c>
      <c r="E1" s="192" t="s">
        <v>256</v>
      </c>
      <c r="F1" s="192" t="s">
        <v>257</v>
      </c>
      <c r="G1" s="192" t="s">
        <v>258</v>
      </c>
      <c r="H1" s="192" t="s">
        <v>297</v>
      </c>
      <c r="I1" s="192" t="s">
        <v>298</v>
      </c>
      <c r="J1" s="192" t="s">
        <v>299</v>
      </c>
      <c r="K1" s="181" t="s">
        <v>300</v>
      </c>
      <c r="L1" s="181" t="s">
        <v>301</v>
      </c>
      <c r="M1" s="181" t="s">
        <v>302</v>
      </c>
      <c r="N1" s="181" t="s">
        <v>303</v>
      </c>
      <c r="O1" s="181" t="s">
        <v>304</v>
      </c>
      <c r="P1" s="181" t="s">
        <v>305</v>
      </c>
      <c r="Q1" s="181" t="s">
        <v>306</v>
      </c>
      <c r="R1" s="181" t="s">
        <v>307</v>
      </c>
      <c r="S1" s="181" t="s">
        <v>308</v>
      </c>
      <c r="T1" s="181" t="s">
        <v>309</v>
      </c>
      <c r="U1" s="181" t="s">
        <v>310</v>
      </c>
      <c r="V1" s="181" t="s">
        <v>311</v>
      </c>
      <c r="W1" s="181" t="s">
        <v>312</v>
      </c>
      <c r="X1" s="181" t="s">
        <v>313</v>
      </c>
      <c r="Y1" s="181" t="s">
        <v>314</v>
      </c>
      <c r="Z1" s="181" t="s">
        <v>315</v>
      </c>
      <c r="AA1" s="181" t="s">
        <v>316</v>
      </c>
      <c r="AB1" s="201" t="s">
        <v>317</v>
      </c>
    </row>
    <row r="2" spans="1:34" s="188" customFormat="1" ht="15">
      <c r="A2" s="6" t="s">
        <v>268</v>
      </c>
      <c r="B2" s="6" t="s">
        <v>269</v>
      </c>
      <c r="C2" s="193" t="s">
        <v>270</v>
      </c>
      <c r="D2" s="194" t="s">
        <v>271</v>
      </c>
      <c r="E2" s="193" t="s">
        <v>272</v>
      </c>
      <c r="F2" s="193" t="s">
        <v>273</v>
      </c>
      <c r="G2" s="193" t="s">
        <v>274</v>
      </c>
      <c r="H2" s="195">
        <v>0</v>
      </c>
      <c r="I2" s="200">
        <v>314.86</v>
      </c>
      <c r="J2" s="195">
        <v>0</v>
      </c>
      <c r="K2" s="195">
        <v>0</v>
      </c>
      <c r="L2" s="195">
        <v>0</v>
      </c>
      <c r="M2" s="195">
        <f>K2-L2</f>
        <v>0</v>
      </c>
      <c r="N2" s="195">
        <v>0</v>
      </c>
      <c r="O2" s="195">
        <v>0</v>
      </c>
      <c r="P2" s="195">
        <f>N2-O2</f>
        <v>0</v>
      </c>
      <c r="Q2" s="195">
        <v>0</v>
      </c>
      <c r="R2" s="195">
        <v>0</v>
      </c>
      <c r="S2" s="195">
        <f>Q2-R2</f>
        <v>0</v>
      </c>
      <c r="T2" s="195">
        <v>0</v>
      </c>
      <c r="U2" s="195">
        <v>0</v>
      </c>
      <c r="V2" s="195">
        <f>T2-U2</f>
        <v>0</v>
      </c>
      <c r="W2" s="195"/>
      <c r="X2" s="195">
        <v>0</v>
      </c>
      <c r="Y2" s="195">
        <v>0</v>
      </c>
      <c r="Z2" s="195">
        <f>X2-Y2</f>
        <v>0</v>
      </c>
      <c r="AA2" s="195"/>
      <c r="AB2" s="200">
        <f t="shared" ref="AB2:AB7" si="0">H2+I2+J2+M2+P2+P2+P2+S2+V2+Z2</f>
        <v>314.86</v>
      </c>
      <c r="AC2" s="202"/>
      <c r="AD2" s="203"/>
      <c r="AE2" s="203"/>
      <c r="AF2" s="203"/>
      <c r="AG2" s="203"/>
      <c r="AH2" s="203"/>
    </row>
    <row r="3" spans="1:34" s="188" customFormat="1" ht="15">
      <c r="A3" s="6" t="s">
        <v>268</v>
      </c>
      <c r="B3" s="6" t="s">
        <v>269</v>
      </c>
      <c r="C3" s="193" t="s">
        <v>277</v>
      </c>
      <c r="D3" s="194" t="s">
        <v>278</v>
      </c>
      <c r="E3" s="196" t="s">
        <v>272</v>
      </c>
      <c r="F3" s="193" t="s">
        <v>279</v>
      </c>
      <c r="G3" s="193" t="s">
        <v>274</v>
      </c>
      <c r="H3" s="195">
        <v>0</v>
      </c>
      <c r="I3" s="200">
        <v>23.86</v>
      </c>
      <c r="J3" s="195">
        <v>0</v>
      </c>
      <c r="K3" s="195">
        <v>0</v>
      </c>
      <c r="L3" s="195">
        <v>0</v>
      </c>
      <c r="M3" s="195">
        <f t="shared" ref="M3:M7" si="1">K3-L3</f>
        <v>0</v>
      </c>
      <c r="N3" s="195">
        <v>0</v>
      </c>
      <c r="O3" s="195">
        <v>0</v>
      </c>
      <c r="P3" s="195">
        <f t="shared" ref="P3:P7" si="2">N3-O3</f>
        <v>0</v>
      </c>
      <c r="Q3" s="195">
        <v>0</v>
      </c>
      <c r="R3" s="195">
        <v>0</v>
      </c>
      <c r="S3" s="195">
        <f t="shared" ref="S3:S7" si="3">Q3-R3</f>
        <v>0</v>
      </c>
      <c r="T3" s="195">
        <v>0</v>
      </c>
      <c r="U3" s="195">
        <v>0</v>
      </c>
      <c r="V3" s="195">
        <f t="shared" ref="V3:V7" si="4">T3-U3</f>
        <v>0</v>
      </c>
      <c r="W3" s="195"/>
      <c r="X3" s="195">
        <v>0</v>
      </c>
      <c r="Y3" s="195">
        <v>0</v>
      </c>
      <c r="Z3" s="195">
        <f t="shared" ref="Z3:Z7" si="5">X3-Y3</f>
        <v>0</v>
      </c>
      <c r="AA3" s="195"/>
      <c r="AB3" s="200">
        <f t="shared" si="0"/>
        <v>23.86</v>
      </c>
      <c r="AC3" s="202"/>
      <c r="AD3" s="203"/>
      <c r="AE3" s="203"/>
      <c r="AF3" s="203"/>
      <c r="AG3" s="203"/>
      <c r="AH3" s="203"/>
    </row>
    <row r="4" spans="1:34" s="188" customFormat="1" ht="15">
      <c r="A4" s="6" t="s">
        <v>268</v>
      </c>
      <c r="B4" s="6" t="s">
        <v>269</v>
      </c>
      <c r="C4" s="193" t="s">
        <v>280</v>
      </c>
      <c r="D4" s="197" t="s">
        <v>281</v>
      </c>
      <c r="E4" s="198" t="s">
        <v>275</v>
      </c>
      <c r="F4" s="193" t="s">
        <v>282</v>
      </c>
      <c r="G4" s="193" t="s">
        <v>274</v>
      </c>
      <c r="H4" s="195">
        <v>0</v>
      </c>
      <c r="I4" s="200">
        <v>13.28</v>
      </c>
      <c r="J4" s="195">
        <v>0</v>
      </c>
      <c r="K4" s="195">
        <v>0</v>
      </c>
      <c r="L4" s="195">
        <v>0</v>
      </c>
      <c r="M4" s="195">
        <f t="shared" si="1"/>
        <v>0</v>
      </c>
      <c r="N4" s="195">
        <v>0</v>
      </c>
      <c r="O4" s="195">
        <v>0</v>
      </c>
      <c r="P4" s="195">
        <f t="shared" si="2"/>
        <v>0</v>
      </c>
      <c r="Q4" s="195">
        <v>0</v>
      </c>
      <c r="R4" s="195">
        <v>0</v>
      </c>
      <c r="S4" s="195">
        <f t="shared" si="3"/>
        <v>0</v>
      </c>
      <c r="T4" s="195">
        <v>0</v>
      </c>
      <c r="U4" s="195">
        <v>0</v>
      </c>
      <c r="V4" s="195">
        <f t="shared" si="4"/>
        <v>0</v>
      </c>
      <c r="W4" s="195"/>
      <c r="X4" s="195">
        <v>0</v>
      </c>
      <c r="Y4" s="195">
        <v>0</v>
      </c>
      <c r="Z4" s="195">
        <f t="shared" si="5"/>
        <v>0</v>
      </c>
      <c r="AA4" s="195"/>
      <c r="AB4" s="200">
        <f t="shared" si="0"/>
        <v>13.28</v>
      </c>
      <c r="AC4" s="202"/>
      <c r="AD4" s="203"/>
      <c r="AE4" s="203"/>
      <c r="AF4" s="203"/>
      <c r="AG4" s="203"/>
      <c r="AH4" s="203"/>
    </row>
    <row r="5" spans="1:34" s="188" customFormat="1" ht="15">
      <c r="A5" s="6" t="s">
        <v>268</v>
      </c>
      <c r="B5" s="6" t="s">
        <v>269</v>
      </c>
      <c r="C5" s="193" t="s">
        <v>285</v>
      </c>
      <c r="D5" s="197" t="s">
        <v>286</v>
      </c>
      <c r="E5" s="198" t="s">
        <v>272</v>
      </c>
      <c r="F5" s="193" t="s">
        <v>287</v>
      </c>
      <c r="G5" s="193" t="s">
        <v>274</v>
      </c>
      <c r="H5" s="195">
        <v>0</v>
      </c>
      <c r="I5" s="200">
        <v>7.6</v>
      </c>
      <c r="J5" s="195">
        <v>0</v>
      </c>
      <c r="K5" s="195">
        <v>0</v>
      </c>
      <c r="L5" s="195">
        <v>0</v>
      </c>
      <c r="M5" s="195">
        <f t="shared" si="1"/>
        <v>0</v>
      </c>
      <c r="N5" s="195">
        <v>0</v>
      </c>
      <c r="O5" s="195">
        <v>0</v>
      </c>
      <c r="P5" s="195">
        <f t="shared" si="2"/>
        <v>0</v>
      </c>
      <c r="Q5" s="195">
        <v>0</v>
      </c>
      <c r="R5" s="195">
        <v>0</v>
      </c>
      <c r="S5" s="195">
        <f t="shared" si="3"/>
        <v>0</v>
      </c>
      <c r="T5" s="195">
        <v>0</v>
      </c>
      <c r="U5" s="195">
        <v>0</v>
      </c>
      <c r="V5" s="195">
        <f t="shared" si="4"/>
        <v>0</v>
      </c>
      <c r="W5" s="195"/>
      <c r="X5" s="195">
        <v>0</v>
      </c>
      <c r="Y5" s="195">
        <v>0</v>
      </c>
      <c r="Z5" s="195">
        <f t="shared" si="5"/>
        <v>0</v>
      </c>
      <c r="AA5" s="195"/>
      <c r="AB5" s="200">
        <f t="shared" si="0"/>
        <v>7.6</v>
      </c>
      <c r="AC5" s="202"/>
      <c r="AD5" s="203"/>
      <c r="AE5" s="203"/>
      <c r="AF5" s="203"/>
      <c r="AG5" s="203"/>
      <c r="AH5" s="203"/>
    </row>
    <row r="6" spans="1:34" s="188" customFormat="1" ht="15">
      <c r="A6" s="6" t="s">
        <v>268</v>
      </c>
      <c r="B6" s="6" t="s">
        <v>269</v>
      </c>
      <c r="C6" s="193" t="s">
        <v>288</v>
      </c>
      <c r="D6" s="197" t="s">
        <v>289</v>
      </c>
      <c r="E6" s="198" t="s">
        <v>283</v>
      </c>
      <c r="F6" s="193" t="s">
        <v>290</v>
      </c>
      <c r="G6" s="193" t="s">
        <v>274</v>
      </c>
      <c r="H6" s="195">
        <v>0</v>
      </c>
      <c r="I6" s="200">
        <v>75.430000000000007</v>
      </c>
      <c r="J6" s="195">
        <v>0</v>
      </c>
      <c r="K6" s="195">
        <v>0</v>
      </c>
      <c r="L6" s="195">
        <v>0</v>
      </c>
      <c r="M6" s="195">
        <f t="shared" si="1"/>
        <v>0</v>
      </c>
      <c r="N6" s="195">
        <v>0</v>
      </c>
      <c r="O6" s="195">
        <v>0</v>
      </c>
      <c r="P6" s="195">
        <f t="shared" si="2"/>
        <v>0</v>
      </c>
      <c r="Q6" s="195">
        <v>0</v>
      </c>
      <c r="R6" s="195">
        <v>0</v>
      </c>
      <c r="S6" s="195">
        <f t="shared" si="3"/>
        <v>0</v>
      </c>
      <c r="T6" s="195">
        <v>0</v>
      </c>
      <c r="U6" s="195">
        <v>0</v>
      </c>
      <c r="V6" s="195">
        <f t="shared" si="4"/>
        <v>0</v>
      </c>
      <c r="W6" s="195"/>
      <c r="X6" s="195">
        <v>0</v>
      </c>
      <c r="Y6" s="195">
        <v>0</v>
      </c>
      <c r="Z6" s="195">
        <f t="shared" si="5"/>
        <v>0</v>
      </c>
      <c r="AA6" s="195"/>
      <c r="AB6" s="200">
        <f t="shared" si="0"/>
        <v>75.430000000000007</v>
      </c>
      <c r="AC6" s="204"/>
    </row>
    <row r="7" spans="1:34" s="188" customFormat="1" ht="15">
      <c r="A7" s="6" t="s">
        <v>268</v>
      </c>
      <c r="B7" s="6" t="s">
        <v>269</v>
      </c>
      <c r="C7" s="193" t="s">
        <v>292</v>
      </c>
      <c r="D7" s="197" t="s">
        <v>293</v>
      </c>
      <c r="E7" s="199" t="s">
        <v>283</v>
      </c>
      <c r="F7" s="193" t="s">
        <v>290</v>
      </c>
      <c r="G7" s="193" t="s">
        <v>274</v>
      </c>
      <c r="H7" s="195">
        <v>0</v>
      </c>
      <c r="I7" s="200">
        <v>82.4</v>
      </c>
      <c r="J7" s="195">
        <v>0</v>
      </c>
      <c r="K7" s="195">
        <v>0</v>
      </c>
      <c r="L7" s="195">
        <v>0</v>
      </c>
      <c r="M7" s="195">
        <f t="shared" si="1"/>
        <v>0</v>
      </c>
      <c r="N7" s="195">
        <v>0</v>
      </c>
      <c r="O7" s="195">
        <v>0</v>
      </c>
      <c r="P7" s="195">
        <f t="shared" si="2"/>
        <v>0</v>
      </c>
      <c r="Q7" s="195">
        <v>0</v>
      </c>
      <c r="R7" s="195">
        <v>0</v>
      </c>
      <c r="S7" s="195">
        <f t="shared" si="3"/>
        <v>0</v>
      </c>
      <c r="T7" s="195">
        <v>0</v>
      </c>
      <c r="U7" s="195">
        <v>0</v>
      </c>
      <c r="V7" s="195">
        <f t="shared" si="4"/>
        <v>0</v>
      </c>
      <c r="W7" s="195"/>
      <c r="X7" s="195">
        <v>0</v>
      </c>
      <c r="Y7" s="195">
        <v>0</v>
      </c>
      <c r="Z7" s="195">
        <f t="shared" si="5"/>
        <v>0</v>
      </c>
      <c r="AA7" s="195"/>
      <c r="AB7" s="200">
        <f t="shared" si="0"/>
        <v>82.4</v>
      </c>
      <c r="AC7" s="204"/>
    </row>
  </sheetData>
  <printOptions horizontalCentered="1"/>
  <pageMargins left="0.51180555555555496" right="0.51180555555555496" top="0.78749999999999998" bottom="0.78749999999999998" header="0.51180555555555496" footer="0.51180555555555496"/>
  <pageSetup paperSize="9" scale="23" firstPageNumber="0" fitToHeight="0" orientation="landscape" useFirstPageNumber="1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B17" sqref="B17"/>
    </sheetView>
  </sheetViews>
  <sheetFormatPr defaultRowHeight="15"/>
  <cols>
    <col min="1" max="1" width="41.28515625" customWidth="1"/>
    <col min="2" max="2" width="33.140625" customWidth="1"/>
    <col min="3" max="3" width="19.28515625" customWidth="1"/>
    <col min="4" max="4" width="27.85546875" customWidth="1"/>
    <col min="5" max="5" width="52.140625" bestFit="1" customWidth="1"/>
    <col min="6" max="9" width="16.85546875" customWidth="1"/>
    <col min="10" max="10" width="36" customWidth="1"/>
    <col min="11" max="12" width="13.5703125" customWidth="1"/>
  </cols>
  <sheetData>
    <row r="1" spans="1:13" ht="31.5">
      <c r="A1" s="181" t="s">
        <v>252</v>
      </c>
      <c r="B1" s="181" t="s">
        <v>253</v>
      </c>
      <c r="C1" s="181" t="s">
        <v>318</v>
      </c>
      <c r="D1" s="181" t="s">
        <v>319</v>
      </c>
      <c r="E1" s="181" t="s">
        <v>320</v>
      </c>
      <c r="F1" s="181" t="s">
        <v>321</v>
      </c>
      <c r="G1" s="182" t="s">
        <v>322</v>
      </c>
      <c r="H1" s="182" t="s">
        <v>323</v>
      </c>
      <c r="I1" s="184" t="s">
        <v>324</v>
      </c>
      <c r="J1" s="184" t="s">
        <v>325</v>
      </c>
      <c r="K1" s="184" t="s">
        <v>326</v>
      </c>
      <c r="L1" s="185" t="s">
        <v>327</v>
      </c>
      <c r="M1" s="186"/>
    </row>
    <row r="2" spans="1:13">
      <c r="A2" s="156" t="s">
        <v>268</v>
      </c>
      <c r="B2" s="156" t="s">
        <v>269</v>
      </c>
      <c r="C2" s="156" t="s">
        <v>328</v>
      </c>
      <c r="D2" s="156" t="s">
        <v>329</v>
      </c>
      <c r="E2" s="156" t="s">
        <v>330</v>
      </c>
      <c r="F2" s="156" t="s">
        <v>331</v>
      </c>
      <c r="G2" s="155" t="s">
        <v>332</v>
      </c>
      <c r="H2" s="156"/>
      <c r="I2" s="156" t="s">
        <v>333</v>
      </c>
      <c r="J2" s="156" t="s">
        <v>334</v>
      </c>
      <c r="K2" s="156" t="s">
        <v>335</v>
      </c>
      <c r="L2" s="8">
        <v>44.25</v>
      </c>
      <c r="M2" s="186"/>
    </row>
    <row r="3" spans="1:13">
      <c r="A3" s="156" t="s">
        <v>268</v>
      </c>
      <c r="B3" s="156" t="s">
        <v>269</v>
      </c>
      <c r="C3" s="156" t="s">
        <v>328</v>
      </c>
      <c r="D3" s="156" t="s">
        <v>336</v>
      </c>
      <c r="E3" s="156" t="s">
        <v>330</v>
      </c>
      <c r="F3" s="156" t="s">
        <v>331</v>
      </c>
      <c r="G3" s="155" t="s">
        <v>332</v>
      </c>
      <c r="H3" s="156"/>
      <c r="I3" s="156" t="s">
        <v>333</v>
      </c>
      <c r="J3" s="156" t="s">
        <v>334</v>
      </c>
      <c r="K3" s="156" t="s">
        <v>335</v>
      </c>
      <c r="L3" s="8">
        <v>531</v>
      </c>
      <c r="M3" s="186"/>
    </row>
    <row r="4" spans="1:13">
      <c r="A4" s="156" t="s">
        <v>268</v>
      </c>
      <c r="B4" s="156" t="s">
        <v>269</v>
      </c>
      <c r="C4" s="156" t="s">
        <v>328</v>
      </c>
      <c r="D4" s="6" t="s">
        <v>337</v>
      </c>
      <c r="E4" s="6" t="s">
        <v>338</v>
      </c>
      <c r="F4" s="6" t="s">
        <v>331</v>
      </c>
      <c r="G4" s="183" t="s">
        <v>332</v>
      </c>
      <c r="H4" s="6" t="s">
        <v>339</v>
      </c>
      <c r="I4" s="6" t="s">
        <v>340</v>
      </c>
      <c r="J4" s="6" t="s">
        <v>334</v>
      </c>
      <c r="K4" s="156" t="s">
        <v>335</v>
      </c>
      <c r="L4" s="7">
        <v>1842</v>
      </c>
      <c r="M4" s="186"/>
    </row>
    <row r="5" spans="1:13">
      <c r="A5" s="156" t="s">
        <v>268</v>
      </c>
      <c r="B5" s="156" t="s">
        <v>269</v>
      </c>
      <c r="C5" s="156" t="s">
        <v>328</v>
      </c>
      <c r="D5" s="6" t="s">
        <v>337</v>
      </c>
      <c r="E5" s="6" t="s">
        <v>338</v>
      </c>
      <c r="F5" s="6" t="s">
        <v>331</v>
      </c>
      <c r="G5" s="183" t="s">
        <v>331</v>
      </c>
      <c r="H5" s="6" t="s">
        <v>341</v>
      </c>
      <c r="I5" s="6" t="s">
        <v>342</v>
      </c>
      <c r="J5" s="6" t="s">
        <v>343</v>
      </c>
      <c r="K5" s="156" t="s">
        <v>335</v>
      </c>
      <c r="L5" s="8">
        <v>661.07</v>
      </c>
      <c r="M5" s="186"/>
    </row>
    <row r="6" spans="1:13">
      <c r="A6" s="156" t="s">
        <v>268</v>
      </c>
      <c r="B6" s="156" t="s">
        <v>269</v>
      </c>
      <c r="C6" s="156" t="s">
        <v>328</v>
      </c>
      <c r="D6" s="6" t="s">
        <v>337</v>
      </c>
      <c r="E6" s="6" t="s">
        <v>338</v>
      </c>
      <c r="F6" s="6" t="s">
        <v>331</v>
      </c>
      <c r="G6" s="183" t="s">
        <v>332</v>
      </c>
      <c r="H6" s="6" t="s">
        <v>344</v>
      </c>
      <c r="I6" s="6" t="s">
        <v>342</v>
      </c>
      <c r="J6" s="6" t="s">
        <v>334</v>
      </c>
      <c r="K6" s="156" t="s">
        <v>335</v>
      </c>
      <c r="L6" s="8">
        <v>1078.5999999999999</v>
      </c>
      <c r="M6" s="186"/>
    </row>
    <row r="7" spans="1:13">
      <c r="A7" s="156" t="s">
        <v>268</v>
      </c>
      <c r="B7" s="156" t="s">
        <v>269</v>
      </c>
      <c r="C7" s="156" t="s">
        <v>345</v>
      </c>
      <c r="D7" s="6" t="s">
        <v>346</v>
      </c>
      <c r="E7" s="6" t="s">
        <v>347</v>
      </c>
      <c r="F7" s="6" t="s">
        <v>331</v>
      </c>
      <c r="G7" s="183" t="s">
        <v>331</v>
      </c>
      <c r="H7" s="6" t="s">
        <v>348</v>
      </c>
      <c r="I7" s="6" t="s">
        <v>349</v>
      </c>
      <c r="J7" s="6" t="s">
        <v>350</v>
      </c>
      <c r="K7" s="6" t="s">
        <v>351</v>
      </c>
      <c r="L7" s="8">
        <v>21403.1</v>
      </c>
      <c r="M7" s="186"/>
    </row>
    <row r="8" spans="1:13">
      <c r="A8" s="156" t="s">
        <v>268</v>
      </c>
      <c r="B8" s="156" t="s">
        <v>269</v>
      </c>
      <c r="C8" s="156" t="s">
        <v>345</v>
      </c>
      <c r="D8" s="6" t="s">
        <v>352</v>
      </c>
      <c r="E8" s="6" t="s">
        <v>353</v>
      </c>
      <c r="F8" s="6" t="s">
        <v>331</v>
      </c>
      <c r="G8" s="183" t="s">
        <v>331</v>
      </c>
      <c r="H8" s="6" t="s">
        <v>354</v>
      </c>
      <c r="I8" s="6" t="s">
        <v>355</v>
      </c>
      <c r="J8" s="6" t="s">
        <v>356</v>
      </c>
      <c r="K8" s="156" t="s">
        <v>335</v>
      </c>
      <c r="L8" s="8">
        <v>23750</v>
      </c>
      <c r="M8" s="186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J114"/>
  <sheetViews>
    <sheetView zoomScale="82" zoomScaleNormal="82" workbookViewId="0">
      <selection activeCell="G26" sqref="G26"/>
    </sheetView>
  </sheetViews>
  <sheetFormatPr defaultColWidth="9.140625" defaultRowHeight="15"/>
  <cols>
    <col min="1" max="1" width="26.85546875" style="17" customWidth="1"/>
    <col min="2" max="2" width="28.140625" style="17" customWidth="1"/>
    <col min="3" max="3" width="19.85546875" style="17" customWidth="1"/>
    <col min="4" max="4" width="15.85546875" style="17" customWidth="1"/>
    <col min="5" max="5" width="21.5703125" style="17" customWidth="1"/>
    <col min="6" max="6" width="29.85546875" style="17" customWidth="1"/>
    <col min="7" max="7" width="15.42578125" style="17" customWidth="1"/>
    <col min="8" max="8" width="16.7109375" style="17" customWidth="1"/>
    <col min="9" max="9" width="14.28515625" style="17" customWidth="1"/>
    <col min="10" max="10" width="28.5703125" style="17" customWidth="1"/>
    <col min="11" max="11" width="11.5703125" style="17" customWidth="1"/>
    <col min="12" max="259" width="9.140625" style="17"/>
    <col min="260" max="261" width="14.28515625" style="17" customWidth="1"/>
    <col min="262" max="262" width="20.7109375" style="17" customWidth="1"/>
    <col min="263" max="263" width="50.7109375" style="17" customWidth="1"/>
    <col min="264" max="264" width="18.42578125" style="17" customWidth="1"/>
    <col min="265" max="265" width="14.28515625" style="17" customWidth="1"/>
    <col min="266" max="266" width="28.5703125" style="17" customWidth="1"/>
    <col min="267" max="267" width="11.5703125" style="17" customWidth="1"/>
    <col min="268" max="515" width="9.140625" style="17"/>
    <col min="516" max="517" width="14.28515625" style="17" customWidth="1"/>
    <col min="518" max="518" width="20.7109375" style="17" customWidth="1"/>
    <col min="519" max="519" width="50.7109375" style="17" customWidth="1"/>
    <col min="520" max="520" width="18.42578125" style="17" customWidth="1"/>
    <col min="521" max="521" width="14.28515625" style="17" customWidth="1"/>
    <col min="522" max="522" width="28.5703125" style="17" customWidth="1"/>
    <col min="523" max="523" width="11.5703125" style="17" customWidth="1"/>
    <col min="524" max="771" width="9.140625" style="17"/>
    <col min="772" max="773" width="14.28515625" style="17" customWidth="1"/>
    <col min="774" max="774" width="20.7109375" style="17" customWidth="1"/>
    <col min="775" max="775" width="50.7109375" style="17" customWidth="1"/>
    <col min="776" max="776" width="18.42578125" style="17" customWidth="1"/>
    <col min="777" max="777" width="14.28515625" style="17" customWidth="1"/>
    <col min="778" max="778" width="28.5703125" style="17" customWidth="1"/>
    <col min="779" max="779" width="11.5703125" style="17" customWidth="1"/>
    <col min="780" max="1024" width="9.140625" style="17"/>
  </cols>
  <sheetData>
    <row r="1" spans="1:10" s="152" customFormat="1" ht="28.5" customHeight="1">
      <c r="A1" s="153" t="s">
        <v>252</v>
      </c>
      <c r="B1" s="153" t="s">
        <v>253</v>
      </c>
      <c r="C1" s="154" t="s">
        <v>357</v>
      </c>
      <c r="D1" s="154" t="s">
        <v>358</v>
      </c>
      <c r="E1" s="154" t="s">
        <v>359</v>
      </c>
      <c r="F1" s="154" t="s">
        <v>360</v>
      </c>
      <c r="G1" s="154" t="s">
        <v>361</v>
      </c>
      <c r="H1" s="154" t="s">
        <v>362</v>
      </c>
    </row>
    <row r="2" spans="1:10">
      <c r="A2" s="169"/>
      <c r="B2" s="169"/>
      <c r="C2" s="170"/>
      <c r="D2" s="164"/>
      <c r="E2" s="171"/>
      <c r="F2" s="165"/>
      <c r="G2" s="165"/>
      <c r="H2" s="171"/>
      <c r="I2" s="180"/>
      <c r="J2" s="180"/>
    </row>
    <row r="3" spans="1:10" s="1" customFormat="1">
      <c r="A3" s="169"/>
      <c r="B3" s="169"/>
      <c r="C3" s="170"/>
      <c r="D3" s="164"/>
      <c r="E3" s="171"/>
      <c r="F3" s="172"/>
      <c r="G3" s="165"/>
      <c r="H3" s="171"/>
      <c r="I3" s="173"/>
      <c r="J3" s="173"/>
    </row>
    <row r="4" spans="1:10" s="1" customFormat="1">
      <c r="A4" s="173"/>
      <c r="B4" s="173"/>
      <c r="C4" s="174"/>
      <c r="D4" s="175"/>
      <c r="E4" s="173"/>
      <c r="F4" s="174"/>
      <c r="G4" s="174"/>
      <c r="H4" s="173"/>
      <c r="I4" s="173"/>
      <c r="J4" s="173"/>
    </row>
    <row r="5" spans="1:10" s="1" customFormat="1">
      <c r="C5" s="176"/>
      <c r="D5" s="177"/>
      <c r="F5" s="176"/>
      <c r="G5" s="176"/>
    </row>
    <row r="6" spans="1:10" s="1" customFormat="1">
      <c r="C6" s="176"/>
      <c r="D6" s="177"/>
      <c r="E6" s="178"/>
      <c r="F6" s="176"/>
      <c r="G6" s="176"/>
    </row>
    <row r="7" spans="1:10" s="1" customFormat="1">
      <c r="C7" s="176"/>
      <c r="D7" s="177"/>
      <c r="E7" s="178"/>
      <c r="F7" s="176"/>
      <c r="G7" s="176"/>
    </row>
    <row r="8" spans="1:10" s="1" customFormat="1">
      <c r="C8" s="176"/>
      <c r="D8" s="177"/>
      <c r="E8" s="179"/>
      <c r="F8" s="176"/>
      <c r="G8" s="176"/>
    </row>
    <row r="9" spans="1:10" s="1" customFormat="1">
      <c r="C9" s="176"/>
      <c r="D9" s="177"/>
      <c r="F9" s="176"/>
      <c r="G9" s="176"/>
    </row>
    <row r="10" spans="1:10" s="1" customFormat="1">
      <c r="C10" s="176"/>
      <c r="D10" s="177"/>
      <c r="F10" s="176"/>
      <c r="G10" s="176"/>
    </row>
    <row r="11" spans="1:10" s="1" customFormat="1">
      <c r="C11" s="176"/>
      <c r="D11" s="177"/>
      <c r="F11" s="176"/>
      <c r="G11" s="176"/>
    </row>
    <row r="12" spans="1:10" s="1" customFormat="1">
      <c r="C12" s="176"/>
      <c r="D12" s="177"/>
      <c r="F12" s="176"/>
      <c r="G12" s="176"/>
    </row>
    <row r="13" spans="1:10" s="1" customFormat="1">
      <c r="C13" s="176"/>
      <c r="D13" s="177"/>
      <c r="F13" s="176"/>
      <c r="G13" s="176"/>
    </row>
    <row r="14" spans="1:10" s="1" customFormat="1">
      <c r="C14" s="176"/>
      <c r="D14" s="177"/>
      <c r="F14" s="176"/>
      <c r="G14" s="176"/>
    </row>
    <row r="15" spans="1:10" s="1" customFormat="1">
      <c r="C15" s="176"/>
      <c r="D15" s="177"/>
      <c r="F15" s="176"/>
      <c r="G15" s="176"/>
    </row>
    <row r="16" spans="1:10" s="1" customFormat="1">
      <c r="C16" s="176"/>
      <c r="D16" s="177"/>
      <c r="F16" s="176"/>
      <c r="G16" s="176"/>
    </row>
    <row r="17" spans="3:7" s="1" customFormat="1">
      <c r="C17" s="176"/>
      <c r="D17" s="177"/>
      <c r="F17" s="176"/>
      <c r="G17" s="176"/>
    </row>
    <row r="18" spans="3:7" s="1" customFormat="1">
      <c r="C18" s="176"/>
      <c r="D18" s="177"/>
      <c r="F18" s="176"/>
      <c r="G18" s="176"/>
    </row>
    <row r="19" spans="3:7" s="1" customFormat="1">
      <c r="C19" s="176"/>
      <c r="D19" s="177"/>
      <c r="F19" s="176"/>
      <c r="G19" s="176"/>
    </row>
    <row r="20" spans="3:7" s="1" customFormat="1">
      <c r="C20" s="176"/>
      <c r="D20" s="177"/>
      <c r="F20" s="176"/>
      <c r="G20" s="176"/>
    </row>
    <row r="21" spans="3:7" s="1" customFormat="1">
      <c r="C21" s="176"/>
      <c r="D21" s="177"/>
      <c r="F21" s="176"/>
      <c r="G21" s="176"/>
    </row>
    <row r="22" spans="3:7" s="1" customFormat="1">
      <c r="C22" s="176"/>
      <c r="D22" s="177"/>
      <c r="F22" s="176"/>
      <c r="G22" s="176"/>
    </row>
    <row r="23" spans="3:7" s="1" customFormat="1">
      <c r="C23" s="176"/>
      <c r="D23" s="177"/>
      <c r="F23" s="176"/>
      <c r="G23" s="176"/>
    </row>
    <row r="24" spans="3:7" s="1" customFormat="1">
      <c r="C24" s="176"/>
      <c r="D24" s="177"/>
      <c r="F24" s="176"/>
      <c r="G24" s="176"/>
    </row>
    <row r="25" spans="3:7" s="1" customFormat="1">
      <c r="C25" s="176"/>
      <c r="D25" s="177"/>
      <c r="F25" s="176"/>
      <c r="G25" s="176"/>
    </row>
    <row r="26" spans="3:7" s="1" customFormat="1">
      <c r="C26" s="176"/>
      <c r="D26" s="177"/>
      <c r="F26" s="176"/>
      <c r="G26" s="176"/>
    </row>
    <row r="27" spans="3:7" s="1" customFormat="1">
      <c r="C27" s="176"/>
      <c r="D27" s="177"/>
      <c r="F27" s="176"/>
      <c r="G27" s="176"/>
    </row>
    <row r="28" spans="3:7" s="1" customFormat="1">
      <c r="C28" s="176"/>
      <c r="D28" s="177"/>
      <c r="F28" s="176"/>
      <c r="G28" s="176"/>
    </row>
    <row r="29" spans="3:7" s="1" customFormat="1">
      <c r="C29" s="176"/>
      <c r="D29" s="177"/>
      <c r="F29" s="176"/>
      <c r="G29" s="176"/>
    </row>
    <row r="30" spans="3:7" s="1" customFormat="1">
      <c r="C30" s="176"/>
      <c r="D30" s="177"/>
      <c r="F30" s="176"/>
      <c r="G30" s="176"/>
    </row>
    <row r="31" spans="3:7" s="1" customFormat="1">
      <c r="D31" s="168"/>
    </row>
    <row r="32" spans="3:7" s="1" customFormat="1">
      <c r="D32" s="168"/>
    </row>
    <row r="33" spans="4:4" s="1" customFormat="1">
      <c r="D33" s="168"/>
    </row>
    <row r="34" spans="4:4" s="1" customFormat="1">
      <c r="D34" s="168"/>
    </row>
    <row r="35" spans="4:4" s="1" customFormat="1">
      <c r="D35" s="168"/>
    </row>
    <row r="36" spans="4:4" s="1" customFormat="1">
      <c r="D36" s="168"/>
    </row>
    <row r="37" spans="4:4" s="1" customFormat="1">
      <c r="D37" s="168"/>
    </row>
    <row r="38" spans="4:4" s="1" customFormat="1">
      <c r="D38" s="168"/>
    </row>
    <row r="39" spans="4:4" s="1" customFormat="1">
      <c r="D39" s="168"/>
    </row>
    <row r="40" spans="4:4" s="1" customFormat="1">
      <c r="D40" s="168"/>
    </row>
    <row r="41" spans="4:4" s="1" customFormat="1">
      <c r="D41" s="168"/>
    </row>
    <row r="42" spans="4:4" s="1" customFormat="1">
      <c r="D42" s="168"/>
    </row>
    <row r="43" spans="4:4" s="1" customFormat="1">
      <c r="D43" s="168"/>
    </row>
    <row r="44" spans="4:4" s="1" customFormat="1">
      <c r="D44" s="168"/>
    </row>
    <row r="45" spans="4:4" s="1" customFormat="1">
      <c r="D45" s="168"/>
    </row>
    <row r="46" spans="4:4" s="1" customFormat="1">
      <c r="D46" s="168"/>
    </row>
    <row r="47" spans="4:4" s="1" customFormat="1">
      <c r="D47" s="168"/>
    </row>
    <row r="48" spans="4:4" s="1" customFormat="1">
      <c r="D48" s="168"/>
    </row>
    <row r="49" spans="4:4" s="1" customFormat="1">
      <c r="D49" s="168"/>
    </row>
    <row r="50" spans="4:4" s="1" customFormat="1">
      <c r="D50" s="168"/>
    </row>
    <row r="51" spans="4:4" s="1" customFormat="1">
      <c r="D51" s="168"/>
    </row>
    <row r="52" spans="4:4" s="1" customFormat="1">
      <c r="D52" s="168"/>
    </row>
    <row r="53" spans="4:4" s="1" customFormat="1">
      <c r="D53" s="168"/>
    </row>
    <row r="54" spans="4:4" s="1" customFormat="1">
      <c r="D54" s="168"/>
    </row>
    <row r="55" spans="4:4" s="1" customFormat="1">
      <c r="D55" s="168"/>
    </row>
    <row r="56" spans="4:4" s="1" customFormat="1">
      <c r="D56" s="168"/>
    </row>
    <row r="57" spans="4:4" s="1" customFormat="1">
      <c r="D57" s="168"/>
    </row>
    <row r="58" spans="4:4" s="1" customFormat="1">
      <c r="D58" s="168"/>
    </row>
    <row r="59" spans="4:4" s="1" customFormat="1">
      <c r="D59" s="168"/>
    </row>
    <row r="60" spans="4:4" s="1" customFormat="1">
      <c r="D60" s="168"/>
    </row>
    <row r="61" spans="4:4" s="1" customFormat="1">
      <c r="D61" s="168"/>
    </row>
    <row r="62" spans="4:4" s="1" customFormat="1">
      <c r="D62" s="168"/>
    </row>
    <row r="63" spans="4:4" s="1" customFormat="1">
      <c r="D63" s="168"/>
    </row>
    <row r="64" spans="4:4" s="1" customFormat="1">
      <c r="D64" s="168"/>
    </row>
    <row r="65" spans="4:4" s="1" customFormat="1">
      <c r="D65" s="168"/>
    </row>
    <row r="66" spans="4:4" s="1" customFormat="1">
      <c r="D66" s="168"/>
    </row>
    <row r="67" spans="4:4" s="1" customFormat="1">
      <c r="D67" s="168"/>
    </row>
    <row r="68" spans="4:4" s="1" customFormat="1">
      <c r="D68" s="168"/>
    </row>
    <row r="69" spans="4:4" s="1" customFormat="1">
      <c r="D69" s="168"/>
    </row>
    <row r="70" spans="4:4" s="1" customFormat="1">
      <c r="D70" s="168"/>
    </row>
    <row r="71" spans="4:4" s="1" customFormat="1">
      <c r="D71" s="168"/>
    </row>
    <row r="72" spans="4:4" s="1" customFormat="1">
      <c r="D72" s="168"/>
    </row>
    <row r="73" spans="4:4" s="1" customFormat="1">
      <c r="D73" s="168"/>
    </row>
    <row r="74" spans="4:4" s="1" customFormat="1">
      <c r="D74" s="168"/>
    </row>
    <row r="75" spans="4:4" s="1" customFormat="1">
      <c r="D75" s="168"/>
    </row>
    <row r="76" spans="4:4" s="1" customFormat="1">
      <c r="D76" s="168"/>
    </row>
    <row r="77" spans="4:4" s="1" customFormat="1">
      <c r="D77" s="168"/>
    </row>
    <row r="78" spans="4:4" s="1" customFormat="1">
      <c r="D78" s="168"/>
    </row>
    <row r="79" spans="4:4" s="1" customFormat="1">
      <c r="D79" s="168"/>
    </row>
    <row r="80" spans="4:4" s="1" customFormat="1">
      <c r="D80" s="168"/>
    </row>
    <row r="81" spans="4:4" s="1" customFormat="1">
      <c r="D81" s="168"/>
    </row>
    <row r="82" spans="4:4" s="1" customFormat="1">
      <c r="D82" s="168"/>
    </row>
    <row r="83" spans="4:4" s="1" customFormat="1">
      <c r="D83" s="168"/>
    </row>
    <row r="84" spans="4:4" s="1" customFormat="1">
      <c r="D84" s="168"/>
    </row>
    <row r="85" spans="4:4" s="1" customFormat="1">
      <c r="D85" s="168"/>
    </row>
    <row r="86" spans="4:4" s="1" customFormat="1">
      <c r="D86" s="168"/>
    </row>
    <row r="87" spans="4:4" s="1" customFormat="1">
      <c r="D87" s="168"/>
    </row>
    <row r="88" spans="4:4" s="1" customFormat="1">
      <c r="D88" s="168"/>
    </row>
    <row r="89" spans="4:4" s="1" customFormat="1">
      <c r="D89" s="168"/>
    </row>
    <row r="90" spans="4:4" s="1" customFormat="1">
      <c r="D90" s="168"/>
    </row>
    <row r="91" spans="4:4" s="1" customFormat="1">
      <c r="D91" s="168"/>
    </row>
    <row r="92" spans="4:4" s="1" customFormat="1">
      <c r="D92" s="168"/>
    </row>
    <row r="93" spans="4:4" s="1" customFormat="1">
      <c r="D93" s="168"/>
    </row>
    <row r="94" spans="4:4" s="1" customFormat="1">
      <c r="D94" s="168"/>
    </row>
    <row r="95" spans="4:4" s="1" customFormat="1">
      <c r="D95" s="168"/>
    </row>
    <row r="96" spans="4:4" s="1" customFormat="1">
      <c r="D96" s="168"/>
    </row>
    <row r="97" spans="4:4" s="1" customFormat="1">
      <c r="D97" s="168"/>
    </row>
    <row r="98" spans="4:4" s="1" customFormat="1">
      <c r="D98" s="168"/>
    </row>
    <row r="99" spans="4:4" s="1" customFormat="1">
      <c r="D99" s="168"/>
    </row>
    <row r="100" spans="4:4" s="1" customFormat="1">
      <c r="D100" s="168"/>
    </row>
    <row r="101" spans="4:4" s="1" customFormat="1">
      <c r="D101" s="168"/>
    </row>
    <row r="102" spans="4:4" s="1" customFormat="1">
      <c r="D102" s="168"/>
    </row>
    <row r="103" spans="4:4" s="1" customFormat="1">
      <c r="D103" s="168"/>
    </row>
    <row r="104" spans="4:4" s="1" customFormat="1">
      <c r="D104" s="168"/>
    </row>
    <row r="105" spans="4:4" s="1" customFormat="1">
      <c r="D105" s="168"/>
    </row>
    <row r="106" spans="4:4" s="1" customFormat="1">
      <c r="D106" s="168"/>
    </row>
    <row r="107" spans="4:4" s="1" customFormat="1">
      <c r="D107" s="168"/>
    </row>
    <row r="108" spans="4:4" s="1" customFormat="1">
      <c r="D108" s="168"/>
    </row>
    <row r="109" spans="4:4" s="1" customFormat="1">
      <c r="D109" s="168"/>
    </row>
    <row r="110" spans="4:4" s="1" customFormat="1">
      <c r="D110" s="168"/>
    </row>
    <row r="111" spans="4:4" s="1" customFormat="1">
      <c r="D111" s="168"/>
    </row>
    <row r="112" spans="4:4" s="1" customFormat="1">
      <c r="D112" s="168"/>
    </row>
    <row r="113" spans="4:4" s="1" customFormat="1">
      <c r="D113" s="168"/>
    </row>
    <row r="114" spans="4:4" s="1" customFormat="1">
      <c r="D114" s="168"/>
    </row>
  </sheetData>
  <printOptions horizontalCentered="1"/>
  <pageMargins left="0.51180555555555496" right="0.51180555555555496" top="0.78749999999999998" bottom="0.78749999999999998" header="0.51180555555555496" footer="0.51180555555555496"/>
  <pageSetup paperSize="9" scale="78" firstPageNumber="0" fitToHeight="0" orientation="landscape" useFirstPageNumber="1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J114"/>
  <sheetViews>
    <sheetView zoomScale="82" zoomScaleNormal="82" workbookViewId="0">
      <selection activeCell="A3" sqref="A3"/>
    </sheetView>
  </sheetViews>
  <sheetFormatPr defaultColWidth="9.140625" defaultRowHeight="15"/>
  <cols>
    <col min="1" max="1" width="30.42578125" style="17" customWidth="1"/>
    <col min="2" max="2" width="49.5703125" style="17" customWidth="1"/>
    <col min="3" max="3" width="31.5703125" style="17" customWidth="1"/>
    <col min="4" max="4" width="48.28515625" style="17" customWidth="1"/>
    <col min="5" max="5" width="51.42578125" style="17" customWidth="1"/>
    <col min="6" max="6" width="23.85546875" style="17" customWidth="1"/>
    <col min="7" max="7" width="31.140625" style="17" customWidth="1"/>
    <col min="8" max="8" width="14.28515625" style="17" customWidth="1"/>
    <col min="9" max="9" width="28.5703125" style="17" customWidth="1"/>
    <col min="10" max="10" width="11.5703125" style="17" customWidth="1"/>
    <col min="11" max="258" width="9.140625" style="17"/>
    <col min="259" max="260" width="14.28515625" style="17" customWidth="1"/>
    <col min="261" max="261" width="20.7109375" style="17" customWidth="1"/>
    <col min="262" max="262" width="50.7109375" style="17" customWidth="1"/>
    <col min="263" max="263" width="18.42578125" style="17" customWidth="1"/>
    <col min="264" max="264" width="14.28515625" style="17" customWidth="1"/>
    <col min="265" max="265" width="28.5703125" style="17" customWidth="1"/>
    <col min="266" max="266" width="11.5703125" style="17" customWidth="1"/>
    <col min="267" max="514" width="9.140625" style="17"/>
    <col min="515" max="516" width="14.28515625" style="17" customWidth="1"/>
    <col min="517" max="517" width="20.7109375" style="17" customWidth="1"/>
    <col min="518" max="518" width="50.7109375" style="17" customWidth="1"/>
    <col min="519" max="519" width="18.42578125" style="17" customWidth="1"/>
    <col min="520" max="520" width="14.28515625" style="17" customWidth="1"/>
    <col min="521" max="521" width="28.5703125" style="17" customWidth="1"/>
    <col min="522" max="522" width="11.5703125" style="17" customWidth="1"/>
    <col min="523" max="770" width="9.140625" style="17"/>
    <col min="771" max="772" width="14.28515625" style="17" customWidth="1"/>
    <col min="773" max="773" width="20.7109375" style="17" customWidth="1"/>
    <col min="774" max="774" width="50.7109375" style="17" customWidth="1"/>
    <col min="775" max="775" width="18.42578125" style="17" customWidth="1"/>
    <col min="776" max="776" width="14.28515625" style="17" customWidth="1"/>
    <col min="777" max="777" width="28.5703125" style="17" customWidth="1"/>
    <col min="778" max="778" width="11.5703125" style="17" customWidth="1"/>
    <col min="779" max="1024" width="9.140625" style="17"/>
  </cols>
  <sheetData>
    <row r="1" spans="1:7" s="152" customFormat="1" ht="31.5" customHeight="1">
      <c r="A1" s="153" t="s">
        <v>252</v>
      </c>
      <c r="B1" s="153" t="s">
        <v>253</v>
      </c>
      <c r="C1" s="154" t="s">
        <v>363</v>
      </c>
      <c r="D1" s="154" t="s">
        <v>364</v>
      </c>
      <c r="E1" s="154" t="s">
        <v>365</v>
      </c>
      <c r="F1" s="154" t="s">
        <v>366</v>
      </c>
      <c r="G1" s="154" t="s">
        <v>327</v>
      </c>
    </row>
    <row r="2" spans="1:7">
      <c r="A2" s="156" t="s">
        <v>268</v>
      </c>
      <c r="B2" s="156" t="s">
        <v>269</v>
      </c>
      <c r="C2" s="163" t="s">
        <v>367</v>
      </c>
      <c r="D2" s="164" t="s">
        <v>368</v>
      </c>
      <c r="E2" s="165" t="s">
        <v>369</v>
      </c>
      <c r="F2" s="166" t="s">
        <v>153</v>
      </c>
      <c r="G2" s="167">
        <v>50.77</v>
      </c>
    </row>
    <row r="3" spans="1:7" s="1" customFormat="1">
      <c r="D3" s="168"/>
    </row>
    <row r="4" spans="1:7" s="1" customFormat="1">
      <c r="D4" s="168"/>
    </row>
    <row r="5" spans="1:7" s="1" customFormat="1">
      <c r="D5" s="168"/>
    </row>
    <row r="6" spans="1:7" s="1" customFormat="1">
      <c r="D6" s="168"/>
    </row>
    <row r="7" spans="1:7" s="1" customFormat="1">
      <c r="D7" s="168"/>
    </row>
    <row r="8" spans="1:7" s="1" customFormat="1">
      <c r="D8" s="168"/>
    </row>
    <row r="9" spans="1:7" s="1" customFormat="1">
      <c r="D9" s="168"/>
    </row>
    <row r="10" spans="1:7" s="1" customFormat="1">
      <c r="D10" s="168"/>
    </row>
    <row r="11" spans="1:7" s="1" customFormat="1">
      <c r="D11" s="168"/>
    </row>
    <row r="12" spans="1:7" s="1" customFormat="1">
      <c r="D12" s="168"/>
    </row>
    <row r="13" spans="1:7" s="1" customFormat="1">
      <c r="D13" s="168"/>
    </row>
    <row r="14" spans="1:7" s="1" customFormat="1">
      <c r="D14" s="168"/>
    </row>
    <row r="15" spans="1:7" s="1" customFormat="1">
      <c r="D15" s="168"/>
    </row>
    <row r="16" spans="1:7" s="1" customFormat="1">
      <c r="D16" s="168"/>
    </row>
    <row r="17" spans="4:4" s="1" customFormat="1">
      <c r="D17" s="168"/>
    </row>
    <row r="18" spans="4:4" s="1" customFormat="1">
      <c r="D18" s="168"/>
    </row>
    <row r="19" spans="4:4" s="1" customFormat="1">
      <c r="D19" s="168"/>
    </row>
    <row r="20" spans="4:4" s="1" customFormat="1">
      <c r="D20" s="168"/>
    </row>
    <row r="21" spans="4:4" s="1" customFormat="1">
      <c r="D21" s="168"/>
    </row>
    <row r="22" spans="4:4" s="1" customFormat="1">
      <c r="D22" s="168"/>
    </row>
    <row r="23" spans="4:4" s="1" customFormat="1">
      <c r="D23" s="168"/>
    </row>
    <row r="24" spans="4:4" s="1" customFormat="1">
      <c r="D24" s="168"/>
    </row>
    <row r="25" spans="4:4" s="1" customFormat="1">
      <c r="D25" s="168"/>
    </row>
    <row r="26" spans="4:4" s="1" customFormat="1">
      <c r="D26" s="168"/>
    </row>
    <row r="27" spans="4:4" s="1" customFormat="1">
      <c r="D27" s="168"/>
    </row>
    <row r="28" spans="4:4" s="1" customFormat="1">
      <c r="D28" s="168"/>
    </row>
    <row r="29" spans="4:4" s="1" customFormat="1">
      <c r="D29" s="168"/>
    </row>
    <row r="30" spans="4:4" s="1" customFormat="1">
      <c r="D30" s="168"/>
    </row>
    <row r="31" spans="4:4" s="1" customFormat="1">
      <c r="D31" s="168"/>
    </row>
    <row r="32" spans="4:4" s="1" customFormat="1">
      <c r="D32" s="168"/>
    </row>
    <row r="33" spans="4:4" s="1" customFormat="1">
      <c r="D33" s="168"/>
    </row>
    <row r="34" spans="4:4" s="1" customFormat="1">
      <c r="D34" s="168"/>
    </row>
    <row r="35" spans="4:4" s="1" customFormat="1">
      <c r="D35" s="168"/>
    </row>
    <row r="36" spans="4:4" s="1" customFormat="1">
      <c r="D36" s="168"/>
    </row>
    <row r="37" spans="4:4" s="1" customFormat="1">
      <c r="D37" s="168"/>
    </row>
    <row r="38" spans="4:4" s="1" customFormat="1">
      <c r="D38" s="168"/>
    </row>
    <row r="39" spans="4:4" s="1" customFormat="1">
      <c r="D39" s="168"/>
    </row>
    <row r="40" spans="4:4" s="1" customFormat="1">
      <c r="D40" s="168"/>
    </row>
    <row r="41" spans="4:4" s="1" customFormat="1">
      <c r="D41" s="168"/>
    </row>
    <row r="42" spans="4:4" s="1" customFormat="1">
      <c r="D42" s="168"/>
    </row>
    <row r="43" spans="4:4" s="1" customFormat="1">
      <c r="D43" s="168"/>
    </row>
    <row r="44" spans="4:4" s="1" customFormat="1">
      <c r="D44" s="168"/>
    </row>
    <row r="45" spans="4:4" s="1" customFormat="1">
      <c r="D45" s="168"/>
    </row>
    <row r="46" spans="4:4" s="1" customFormat="1">
      <c r="D46" s="168"/>
    </row>
    <row r="47" spans="4:4" s="1" customFormat="1">
      <c r="D47" s="168"/>
    </row>
    <row r="48" spans="4:4" s="1" customFormat="1">
      <c r="D48" s="168"/>
    </row>
    <row r="49" spans="4:4" s="1" customFormat="1">
      <c r="D49" s="168"/>
    </row>
    <row r="50" spans="4:4" s="1" customFormat="1">
      <c r="D50" s="168"/>
    </row>
    <row r="51" spans="4:4" s="1" customFormat="1">
      <c r="D51" s="168"/>
    </row>
    <row r="52" spans="4:4" s="1" customFormat="1">
      <c r="D52" s="168"/>
    </row>
    <row r="53" spans="4:4" s="1" customFormat="1">
      <c r="D53" s="168"/>
    </row>
    <row r="54" spans="4:4" s="1" customFormat="1">
      <c r="D54" s="168"/>
    </row>
    <row r="55" spans="4:4" s="1" customFormat="1">
      <c r="D55" s="168"/>
    </row>
    <row r="56" spans="4:4" s="1" customFormat="1">
      <c r="D56" s="168"/>
    </row>
    <row r="57" spans="4:4" s="1" customFormat="1">
      <c r="D57" s="168"/>
    </row>
    <row r="58" spans="4:4" s="1" customFormat="1">
      <c r="D58" s="168"/>
    </row>
    <row r="59" spans="4:4" s="1" customFormat="1">
      <c r="D59" s="168"/>
    </row>
    <row r="60" spans="4:4" s="1" customFormat="1">
      <c r="D60" s="168"/>
    </row>
    <row r="61" spans="4:4" s="1" customFormat="1">
      <c r="D61" s="168"/>
    </row>
    <row r="62" spans="4:4" s="1" customFormat="1">
      <c r="D62" s="168"/>
    </row>
    <row r="63" spans="4:4" s="1" customFormat="1">
      <c r="D63" s="168"/>
    </row>
    <row r="64" spans="4:4" s="1" customFormat="1">
      <c r="D64" s="168"/>
    </row>
    <row r="65" spans="4:4" s="1" customFormat="1">
      <c r="D65" s="168"/>
    </row>
    <row r="66" spans="4:4" s="1" customFormat="1">
      <c r="D66" s="168"/>
    </row>
    <row r="67" spans="4:4" s="1" customFormat="1">
      <c r="D67" s="168"/>
    </row>
    <row r="68" spans="4:4" s="1" customFormat="1">
      <c r="D68" s="168"/>
    </row>
    <row r="69" spans="4:4" s="1" customFormat="1">
      <c r="D69" s="168"/>
    </row>
    <row r="70" spans="4:4" s="1" customFormat="1">
      <c r="D70" s="168"/>
    </row>
    <row r="71" spans="4:4" s="1" customFormat="1">
      <c r="D71" s="168"/>
    </row>
    <row r="72" spans="4:4" s="1" customFormat="1">
      <c r="D72" s="168"/>
    </row>
    <row r="73" spans="4:4" s="1" customFormat="1">
      <c r="D73" s="168"/>
    </row>
    <row r="74" spans="4:4" s="1" customFormat="1">
      <c r="D74" s="168"/>
    </row>
    <row r="75" spans="4:4" s="1" customFormat="1">
      <c r="D75" s="168"/>
    </row>
    <row r="76" spans="4:4" s="1" customFormat="1">
      <c r="D76" s="168"/>
    </row>
    <row r="77" spans="4:4" s="1" customFormat="1">
      <c r="D77" s="168"/>
    </row>
    <row r="78" spans="4:4" s="1" customFormat="1">
      <c r="D78" s="168"/>
    </row>
    <row r="79" spans="4:4" s="1" customFormat="1">
      <c r="D79" s="168"/>
    </row>
    <row r="80" spans="4:4" s="1" customFormat="1">
      <c r="D80" s="168"/>
    </row>
    <row r="81" spans="4:4" s="1" customFormat="1">
      <c r="D81" s="168"/>
    </row>
    <row r="82" spans="4:4" s="1" customFormat="1">
      <c r="D82" s="168"/>
    </row>
    <row r="83" spans="4:4" s="1" customFormat="1">
      <c r="D83" s="168"/>
    </row>
    <row r="84" spans="4:4" s="1" customFormat="1">
      <c r="D84" s="168"/>
    </row>
    <row r="85" spans="4:4" s="1" customFormat="1">
      <c r="D85" s="168"/>
    </row>
    <row r="86" spans="4:4" s="1" customFormat="1">
      <c r="D86" s="168"/>
    </row>
    <row r="87" spans="4:4" s="1" customFormat="1">
      <c r="D87" s="168"/>
    </row>
    <row r="88" spans="4:4" s="1" customFormat="1">
      <c r="D88" s="168"/>
    </row>
    <row r="89" spans="4:4" s="1" customFormat="1">
      <c r="D89" s="168"/>
    </row>
    <row r="90" spans="4:4" s="1" customFormat="1">
      <c r="D90" s="168"/>
    </row>
    <row r="91" spans="4:4" s="1" customFormat="1">
      <c r="D91" s="168"/>
    </row>
    <row r="92" spans="4:4" s="1" customFormat="1">
      <c r="D92" s="168"/>
    </row>
    <row r="93" spans="4:4" s="1" customFormat="1">
      <c r="D93" s="168"/>
    </row>
    <row r="94" spans="4:4" s="1" customFormat="1">
      <c r="D94" s="168"/>
    </row>
    <row r="95" spans="4:4" s="1" customFormat="1">
      <c r="D95" s="168"/>
    </row>
    <row r="96" spans="4:4" s="1" customFormat="1">
      <c r="D96" s="168"/>
    </row>
    <row r="97" spans="4:4" s="1" customFormat="1">
      <c r="D97" s="168"/>
    </row>
    <row r="98" spans="4:4" s="1" customFormat="1">
      <c r="D98" s="168"/>
    </row>
    <row r="99" spans="4:4" s="1" customFormat="1">
      <c r="D99" s="168"/>
    </row>
    <row r="100" spans="4:4" s="1" customFormat="1">
      <c r="D100" s="168"/>
    </row>
    <row r="101" spans="4:4" s="1" customFormat="1">
      <c r="D101" s="168"/>
    </row>
    <row r="102" spans="4:4" s="1" customFormat="1">
      <c r="D102" s="168"/>
    </row>
    <row r="103" spans="4:4" s="1" customFormat="1">
      <c r="D103" s="168"/>
    </row>
    <row r="104" spans="4:4" s="1" customFormat="1">
      <c r="D104" s="168"/>
    </row>
    <row r="105" spans="4:4" s="1" customFormat="1">
      <c r="D105" s="168"/>
    </row>
    <row r="106" spans="4:4" s="1" customFormat="1">
      <c r="D106" s="168"/>
    </row>
    <row r="107" spans="4:4" s="1" customFormat="1">
      <c r="D107" s="168"/>
    </row>
    <row r="108" spans="4:4" s="1" customFormat="1">
      <c r="D108" s="168"/>
    </row>
    <row r="109" spans="4:4" s="1" customFormat="1">
      <c r="D109" s="168"/>
    </row>
    <row r="110" spans="4:4" s="1" customFormat="1">
      <c r="D110" s="168"/>
    </row>
    <row r="111" spans="4:4" s="1" customFormat="1">
      <c r="D111" s="168"/>
    </row>
    <row r="112" spans="4:4" s="1" customFormat="1">
      <c r="D112" s="168"/>
    </row>
    <row r="113" spans="4:4" s="1" customFormat="1">
      <c r="D113" s="168"/>
    </row>
    <row r="114" spans="4:4" s="1" customFormat="1">
      <c r="D114" s="168"/>
    </row>
  </sheetData>
  <printOptions horizontalCentered="1"/>
  <pageMargins left="0.51180555555555496" right="0.51180555555555496" top="0.78749999999999998" bottom="0.78749999999999998" header="0.51180555555555496" footer="0.51180555555555496"/>
  <pageSetup paperSize="9" scale="51" firstPageNumber="0" orientation="landscape" useFirstPageNumber="1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A2" sqref="A2"/>
    </sheetView>
  </sheetViews>
  <sheetFormatPr defaultRowHeight="15"/>
  <cols>
    <col min="1" max="1" width="32.7109375" customWidth="1"/>
    <col min="2" max="3" width="30.42578125" customWidth="1"/>
    <col min="4" max="4" width="94.5703125" bestFit="1" customWidth="1"/>
    <col min="5" max="5" width="104.28515625" bestFit="1" customWidth="1"/>
    <col min="6" max="8" width="20.42578125" customWidth="1"/>
    <col min="9" max="9" width="56.42578125" customWidth="1"/>
  </cols>
  <sheetData>
    <row r="1" spans="1:10" ht="47.25">
      <c r="A1" s="153" t="s">
        <v>252</v>
      </c>
      <c r="B1" s="153" t="s">
        <v>253</v>
      </c>
      <c r="C1" s="158" t="s">
        <v>370</v>
      </c>
      <c r="D1" s="158" t="s">
        <v>371</v>
      </c>
      <c r="E1" s="159" t="s">
        <v>372</v>
      </c>
      <c r="F1" s="158" t="s">
        <v>373</v>
      </c>
      <c r="G1" s="158" t="s">
        <v>374</v>
      </c>
      <c r="H1" s="158" t="s">
        <v>375</v>
      </c>
      <c r="I1" s="158" t="s">
        <v>376</v>
      </c>
    </row>
    <row r="2" spans="1:10">
      <c r="A2" s="6" t="s">
        <v>268</v>
      </c>
      <c r="B2" s="6" t="s">
        <v>269</v>
      </c>
      <c r="C2" s="155" t="s">
        <v>377</v>
      </c>
      <c r="D2" s="156" t="s">
        <v>378</v>
      </c>
      <c r="E2" s="156" t="s">
        <v>379</v>
      </c>
      <c r="F2" s="155" t="s">
        <v>380</v>
      </c>
      <c r="G2" s="155" t="s">
        <v>381</v>
      </c>
      <c r="H2" s="157">
        <v>32000</v>
      </c>
      <c r="I2" s="155" t="s">
        <v>382</v>
      </c>
    </row>
    <row r="3" spans="1:10">
      <c r="A3" s="6" t="s">
        <v>268</v>
      </c>
      <c r="B3" s="6" t="s">
        <v>269</v>
      </c>
      <c r="C3" s="155" t="s">
        <v>383</v>
      </c>
      <c r="D3" s="156" t="s">
        <v>384</v>
      </c>
      <c r="E3" s="156" t="s">
        <v>385</v>
      </c>
      <c r="F3" s="155" t="s">
        <v>386</v>
      </c>
      <c r="G3" s="155" t="s">
        <v>387</v>
      </c>
      <c r="H3" s="157">
        <v>2.4500000000000002</v>
      </c>
      <c r="I3" s="155" t="s">
        <v>382</v>
      </c>
    </row>
    <row r="4" spans="1:10">
      <c r="A4" s="6" t="s">
        <v>268</v>
      </c>
      <c r="B4" s="6" t="s">
        <v>269</v>
      </c>
      <c r="C4" s="155" t="s">
        <v>388</v>
      </c>
      <c r="D4" s="160" t="s">
        <v>389</v>
      </c>
      <c r="E4" s="156" t="s">
        <v>390</v>
      </c>
      <c r="F4" s="155" t="s">
        <v>386</v>
      </c>
      <c r="G4" s="155" t="s">
        <v>387</v>
      </c>
      <c r="H4" s="157">
        <v>9516.66</v>
      </c>
      <c r="I4" s="155" t="s">
        <v>382</v>
      </c>
    </row>
    <row r="5" spans="1:10">
      <c r="A5" s="6" t="s">
        <v>268</v>
      </c>
      <c r="B5" s="6" t="s">
        <v>269</v>
      </c>
      <c r="C5" s="155" t="s">
        <v>337</v>
      </c>
      <c r="D5" s="156" t="s">
        <v>391</v>
      </c>
      <c r="E5" s="156" t="s">
        <v>392</v>
      </c>
      <c r="F5" s="155" t="s">
        <v>386</v>
      </c>
      <c r="G5" s="155" t="s">
        <v>387</v>
      </c>
      <c r="H5" s="157">
        <v>3070</v>
      </c>
      <c r="I5" s="155" t="s">
        <v>382</v>
      </c>
    </row>
    <row r="6" spans="1:10">
      <c r="A6" s="6" t="s">
        <v>268</v>
      </c>
      <c r="B6" s="6" t="s">
        <v>269</v>
      </c>
      <c r="C6" s="155" t="s">
        <v>393</v>
      </c>
      <c r="D6" s="156" t="s">
        <v>394</v>
      </c>
      <c r="E6" s="156" t="s">
        <v>395</v>
      </c>
      <c r="F6" s="155" t="s">
        <v>381</v>
      </c>
      <c r="G6" s="155" t="s">
        <v>396</v>
      </c>
      <c r="H6" s="157">
        <v>50</v>
      </c>
      <c r="I6" s="155" t="s">
        <v>382</v>
      </c>
    </row>
    <row r="7" spans="1:10">
      <c r="A7" s="6" t="s">
        <v>268</v>
      </c>
      <c r="B7" s="6" t="s">
        <v>269</v>
      </c>
      <c r="C7" s="155" t="s">
        <v>397</v>
      </c>
      <c r="D7" s="156" t="s">
        <v>398</v>
      </c>
      <c r="E7" s="156" t="s">
        <v>399</v>
      </c>
      <c r="F7" s="155" t="s">
        <v>380</v>
      </c>
      <c r="G7" s="155" t="s">
        <v>400</v>
      </c>
      <c r="H7" s="157">
        <v>6500</v>
      </c>
      <c r="I7" s="155" t="s">
        <v>382</v>
      </c>
    </row>
    <row r="8" spans="1:10">
      <c r="A8" s="6" t="s">
        <v>268</v>
      </c>
      <c r="B8" s="6" t="s">
        <v>269</v>
      </c>
      <c r="C8" s="155" t="s">
        <v>401</v>
      </c>
      <c r="D8" s="156" t="s">
        <v>402</v>
      </c>
      <c r="E8" s="156" t="s">
        <v>403</v>
      </c>
      <c r="F8" s="155" t="s">
        <v>380</v>
      </c>
      <c r="G8" s="155" t="s">
        <v>400</v>
      </c>
      <c r="H8" s="157">
        <v>1000</v>
      </c>
      <c r="I8" s="155" t="s">
        <v>382</v>
      </c>
    </row>
    <row r="9" spans="1:10">
      <c r="A9" s="6" t="s">
        <v>268</v>
      </c>
      <c r="B9" s="6" t="s">
        <v>269</v>
      </c>
      <c r="C9" s="155" t="s">
        <v>404</v>
      </c>
      <c r="D9" s="156" t="s">
        <v>405</v>
      </c>
      <c r="E9" s="156" t="s">
        <v>406</v>
      </c>
      <c r="F9" s="155" t="s">
        <v>380</v>
      </c>
      <c r="G9" s="155" t="s">
        <v>400</v>
      </c>
      <c r="H9" s="157">
        <v>116317.41</v>
      </c>
      <c r="I9" s="155" t="s">
        <v>382</v>
      </c>
      <c r="J9" s="17"/>
    </row>
    <row r="10" spans="1:10">
      <c r="A10" s="6" t="s">
        <v>268</v>
      </c>
      <c r="B10" s="6" t="s">
        <v>269</v>
      </c>
      <c r="C10" s="155" t="s">
        <v>407</v>
      </c>
      <c r="D10" s="156" t="s">
        <v>408</v>
      </c>
      <c r="E10" s="156" t="s">
        <v>409</v>
      </c>
      <c r="F10" s="155" t="s">
        <v>410</v>
      </c>
      <c r="G10" s="155" t="s">
        <v>411</v>
      </c>
      <c r="H10" s="157">
        <v>6519</v>
      </c>
      <c r="I10" s="155" t="s">
        <v>382</v>
      </c>
    </row>
    <row r="11" spans="1:10">
      <c r="A11" s="6" t="s">
        <v>268</v>
      </c>
      <c r="B11" s="6" t="s">
        <v>269</v>
      </c>
      <c r="C11" s="155" t="s">
        <v>412</v>
      </c>
      <c r="D11" s="156" t="s">
        <v>413</v>
      </c>
      <c r="E11" s="156" t="s">
        <v>414</v>
      </c>
      <c r="F11" s="155" t="s">
        <v>381</v>
      </c>
      <c r="G11" s="155" t="s">
        <v>396</v>
      </c>
      <c r="H11" s="157">
        <v>3500</v>
      </c>
      <c r="I11" s="155" t="s">
        <v>382</v>
      </c>
    </row>
    <row r="12" spans="1:10">
      <c r="A12" s="6" t="s">
        <v>268</v>
      </c>
      <c r="B12" s="6" t="s">
        <v>269</v>
      </c>
      <c r="C12" s="155" t="s">
        <v>268</v>
      </c>
      <c r="D12" s="161" t="s">
        <v>415</v>
      </c>
      <c r="E12" s="156" t="s">
        <v>416</v>
      </c>
      <c r="F12" s="155" t="s">
        <v>381</v>
      </c>
      <c r="G12" s="155" t="s">
        <v>396</v>
      </c>
      <c r="H12" s="157">
        <v>50</v>
      </c>
      <c r="I12" s="155" t="s">
        <v>382</v>
      </c>
    </row>
    <row r="13" spans="1:10">
      <c r="A13" s="6" t="s">
        <v>268</v>
      </c>
      <c r="B13" s="6" t="s">
        <v>269</v>
      </c>
      <c r="C13" s="155" t="s">
        <v>417</v>
      </c>
      <c r="D13" s="161" t="s">
        <v>418</v>
      </c>
      <c r="E13" s="156" t="s">
        <v>419</v>
      </c>
      <c r="F13" s="155" t="s">
        <v>420</v>
      </c>
      <c r="G13" s="155" t="s">
        <v>421</v>
      </c>
      <c r="H13" s="157">
        <v>3500</v>
      </c>
      <c r="I13" s="155" t="s">
        <v>382</v>
      </c>
    </row>
    <row r="14" spans="1:10">
      <c r="A14" s="6" t="s">
        <v>268</v>
      </c>
      <c r="B14" s="6" t="s">
        <v>269</v>
      </c>
      <c r="C14" s="155" t="s">
        <v>352</v>
      </c>
      <c r="D14" s="160" t="s">
        <v>422</v>
      </c>
      <c r="E14" s="156" t="s">
        <v>423</v>
      </c>
      <c r="F14" s="155" t="s">
        <v>420</v>
      </c>
      <c r="G14" s="155" t="s">
        <v>424</v>
      </c>
      <c r="H14" s="157">
        <v>26075</v>
      </c>
      <c r="I14" s="155" t="s">
        <v>382</v>
      </c>
      <c r="J14" s="17"/>
    </row>
    <row r="15" spans="1:10">
      <c r="A15" s="6" t="s">
        <v>268</v>
      </c>
      <c r="B15" s="6" t="s">
        <v>269</v>
      </c>
      <c r="C15" s="155" t="s">
        <v>425</v>
      </c>
      <c r="D15" s="161" t="s">
        <v>426</v>
      </c>
      <c r="E15" s="156" t="s">
        <v>427</v>
      </c>
      <c r="F15" s="155" t="s">
        <v>380</v>
      </c>
      <c r="G15" s="155" t="s">
        <v>400</v>
      </c>
      <c r="H15" s="157">
        <v>7</v>
      </c>
      <c r="I15" s="155" t="s">
        <v>382</v>
      </c>
    </row>
    <row r="16" spans="1:10">
      <c r="A16" s="6" t="s">
        <v>268</v>
      </c>
      <c r="B16" s="6" t="s">
        <v>269</v>
      </c>
      <c r="C16" s="155" t="s">
        <v>428</v>
      </c>
      <c r="D16" s="161" t="s">
        <v>429</v>
      </c>
      <c r="E16" s="156" t="s">
        <v>430</v>
      </c>
      <c r="F16" s="155" t="s">
        <v>410</v>
      </c>
      <c r="G16" s="155" t="s">
        <v>431</v>
      </c>
      <c r="H16" s="157">
        <v>15000</v>
      </c>
      <c r="I16" s="155" t="s">
        <v>382</v>
      </c>
    </row>
    <row r="17" spans="1:10">
      <c r="A17" s="6" t="s">
        <v>268</v>
      </c>
      <c r="B17" s="6" t="s">
        <v>269</v>
      </c>
      <c r="C17" s="155" t="s">
        <v>432</v>
      </c>
      <c r="D17" s="161" t="s">
        <v>433</v>
      </c>
      <c r="E17" s="156" t="s">
        <v>434</v>
      </c>
      <c r="F17" s="155" t="s">
        <v>420</v>
      </c>
      <c r="G17" s="155" t="s">
        <v>435</v>
      </c>
      <c r="H17" s="157">
        <v>4125</v>
      </c>
      <c r="I17" s="155" t="s">
        <v>382</v>
      </c>
      <c r="J17" s="17"/>
    </row>
    <row r="18" spans="1:10">
      <c r="A18" s="6" t="s">
        <v>268</v>
      </c>
      <c r="B18" s="6" t="s">
        <v>269</v>
      </c>
      <c r="C18" s="155" t="s">
        <v>436</v>
      </c>
      <c r="D18" s="161" t="s">
        <v>437</v>
      </c>
      <c r="E18" s="156" t="s">
        <v>438</v>
      </c>
      <c r="F18" s="155" t="s">
        <v>439</v>
      </c>
      <c r="G18" s="155" t="s">
        <v>440</v>
      </c>
      <c r="H18" s="157">
        <v>1100</v>
      </c>
      <c r="I18" s="155" t="s">
        <v>382</v>
      </c>
    </row>
    <row r="19" spans="1:10">
      <c r="A19" s="6" t="s">
        <v>268</v>
      </c>
      <c r="B19" s="6" t="s">
        <v>269</v>
      </c>
      <c r="C19" s="155" t="s">
        <v>441</v>
      </c>
      <c r="D19" s="161" t="s">
        <v>442</v>
      </c>
      <c r="E19" s="156" t="s">
        <v>443</v>
      </c>
      <c r="F19" s="155" t="s">
        <v>444</v>
      </c>
      <c r="G19" s="155" t="s">
        <v>445</v>
      </c>
      <c r="H19" s="157">
        <v>200</v>
      </c>
      <c r="I19" s="155" t="s">
        <v>382</v>
      </c>
    </row>
    <row r="20" spans="1:10">
      <c r="B20" s="162"/>
    </row>
    <row r="21" spans="1:10">
      <c r="B21" s="162"/>
    </row>
    <row r="22" spans="1:10">
      <c r="B22" s="162"/>
    </row>
    <row r="23" spans="1:10">
      <c r="B23" s="162"/>
    </row>
    <row r="24" spans="1:10">
      <c r="B24" s="162"/>
    </row>
    <row r="25" spans="1:10">
      <c r="B25" s="162"/>
    </row>
    <row r="26" spans="1:10">
      <c r="B26" s="162"/>
    </row>
    <row r="27" spans="1:10">
      <c r="B27" s="162"/>
    </row>
    <row r="28" spans="1:10">
      <c r="B28" s="162"/>
    </row>
    <row r="29" spans="1:10">
      <c r="B29" s="162"/>
    </row>
    <row r="30" spans="1:10">
      <c r="B30" s="162"/>
    </row>
    <row r="31" spans="1:10">
      <c r="B31" s="162"/>
    </row>
    <row r="32" spans="1:10">
      <c r="B32" s="162"/>
    </row>
    <row r="33" spans="2:2">
      <c r="B33" s="162"/>
    </row>
    <row r="34" spans="2:2">
      <c r="B34" s="162"/>
    </row>
    <row r="35" spans="2:2">
      <c r="B35" s="162"/>
    </row>
    <row r="36" spans="2:2">
      <c r="B36" s="162"/>
    </row>
    <row r="37" spans="2:2">
      <c r="B37" s="162"/>
    </row>
    <row r="38" spans="2:2">
      <c r="B38" s="162"/>
    </row>
    <row r="39" spans="2:2">
      <c r="B39" s="162"/>
    </row>
    <row r="40" spans="2:2">
      <c r="B40" s="162"/>
    </row>
    <row r="41" spans="2:2">
      <c r="B41" s="162"/>
    </row>
    <row r="42" spans="2:2">
      <c r="B42" s="162"/>
    </row>
    <row r="43" spans="2:2">
      <c r="B43" s="162"/>
    </row>
    <row r="44" spans="2:2">
      <c r="B44" s="162"/>
    </row>
    <row r="45" spans="2:2">
      <c r="B45" s="162"/>
    </row>
    <row r="46" spans="2:2">
      <c r="B46" s="162"/>
    </row>
    <row r="47" spans="2:2">
      <c r="B47" s="162"/>
    </row>
    <row r="48" spans="2:2">
      <c r="B48" s="162"/>
    </row>
    <row r="49" spans="2:2">
      <c r="B49" s="162"/>
    </row>
    <row r="50" spans="2:2">
      <c r="B50" s="162"/>
    </row>
    <row r="51" spans="2:2">
      <c r="B51" s="162"/>
    </row>
    <row r="52" spans="2:2">
      <c r="B52" s="162"/>
    </row>
    <row r="53" spans="2:2">
      <c r="B53" s="162"/>
    </row>
    <row r="54" spans="2:2">
      <c r="B54" s="162"/>
    </row>
    <row r="55" spans="2:2">
      <c r="B55" s="162"/>
    </row>
    <row r="56" spans="2:2">
      <c r="B56" s="162"/>
    </row>
    <row r="57" spans="2:2">
      <c r="B57" s="162"/>
    </row>
    <row r="58" spans="2:2">
      <c r="B58" s="162"/>
    </row>
    <row r="59" spans="2:2">
      <c r="B59" s="162"/>
    </row>
    <row r="60" spans="2:2">
      <c r="B60" s="162"/>
    </row>
    <row r="61" spans="2:2">
      <c r="B61" s="162"/>
    </row>
    <row r="62" spans="2:2">
      <c r="B62" s="162"/>
    </row>
    <row r="63" spans="2:2">
      <c r="B63" s="162"/>
    </row>
    <row r="64" spans="2:2">
      <c r="B64" s="162"/>
    </row>
    <row r="65" spans="2:2">
      <c r="B65" s="162"/>
    </row>
    <row r="66" spans="2:2">
      <c r="B66" s="162"/>
    </row>
    <row r="67" spans="2:2">
      <c r="B67" s="162"/>
    </row>
    <row r="68" spans="2:2">
      <c r="B68" s="162"/>
    </row>
    <row r="69" spans="2:2">
      <c r="B69" s="162"/>
    </row>
    <row r="70" spans="2:2">
      <c r="B70" s="162"/>
    </row>
    <row r="71" spans="2:2">
      <c r="B71" s="162"/>
    </row>
    <row r="72" spans="2:2">
      <c r="B72" s="162"/>
    </row>
    <row r="73" spans="2:2">
      <c r="B73" s="162"/>
    </row>
    <row r="74" spans="2:2">
      <c r="B74" s="162"/>
    </row>
    <row r="75" spans="2:2">
      <c r="B75" s="162"/>
    </row>
    <row r="76" spans="2:2">
      <c r="B76" s="162"/>
    </row>
    <row r="77" spans="2:2">
      <c r="B77" s="162"/>
    </row>
    <row r="78" spans="2:2">
      <c r="B78" s="162"/>
    </row>
    <row r="79" spans="2:2">
      <c r="B79" s="162"/>
    </row>
    <row r="80" spans="2:2">
      <c r="B80" s="162"/>
    </row>
    <row r="81" spans="2:2">
      <c r="B81" s="162"/>
    </row>
    <row r="82" spans="2:2">
      <c r="B82" s="162"/>
    </row>
    <row r="83" spans="2:2">
      <c r="B83" s="162"/>
    </row>
    <row r="84" spans="2:2">
      <c r="B84" s="162"/>
    </row>
    <row r="85" spans="2:2">
      <c r="B85" s="162"/>
    </row>
    <row r="86" spans="2:2">
      <c r="B86" s="162"/>
    </row>
    <row r="87" spans="2:2">
      <c r="B87" s="162"/>
    </row>
    <row r="88" spans="2:2">
      <c r="B88" s="162"/>
    </row>
    <row r="89" spans="2:2">
      <c r="B89" s="162"/>
    </row>
    <row r="90" spans="2:2">
      <c r="B90" s="162"/>
    </row>
    <row r="91" spans="2:2">
      <c r="B91" s="162"/>
    </row>
    <row r="92" spans="2:2">
      <c r="B92" s="162"/>
    </row>
    <row r="93" spans="2:2">
      <c r="B93" s="162"/>
    </row>
    <row r="94" spans="2:2">
      <c r="B94" s="162"/>
    </row>
    <row r="95" spans="2:2">
      <c r="B95" s="162"/>
    </row>
    <row r="96" spans="2:2">
      <c r="B96" s="162"/>
    </row>
    <row r="97" spans="2:2">
      <c r="B97" s="162"/>
    </row>
    <row r="98" spans="2:2">
      <c r="B98" s="162"/>
    </row>
    <row r="99" spans="2:2">
      <c r="B99" s="162"/>
    </row>
    <row r="100" spans="2:2">
      <c r="B100" s="162"/>
    </row>
    <row r="101" spans="2:2">
      <c r="B101" s="162"/>
    </row>
    <row r="102" spans="2:2">
      <c r="B102" s="162"/>
    </row>
    <row r="103" spans="2:2">
      <c r="B103" s="162"/>
    </row>
    <row r="104" spans="2:2">
      <c r="B104" s="162"/>
    </row>
    <row r="105" spans="2:2">
      <c r="B105" s="162"/>
    </row>
    <row r="106" spans="2:2">
      <c r="B106" s="162"/>
    </row>
    <row r="107" spans="2:2">
      <c r="B107" s="162"/>
    </row>
    <row r="108" spans="2:2">
      <c r="B108" s="162"/>
    </row>
    <row r="109" spans="2:2">
      <c r="B109" s="162"/>
    </row>
    <row r="110" spans="2:2">
      <c r="B110" s="162"/>
    </row>
    <row r="111" spans="2:2">
      <c r="B111" s="162"/>
    </row>
    <row r="112" spans="2:2">
      <c r="B112" s="162"/>
    </row>
    <row r="113" spans="2:2">
      <c r="B113" s="162"/>
    </row>
    <row r="114" spans="2:2">
      <c r="B114" s="162"/>
    </row>
    <row r="115" spans="2:2">
      <c r="B115" s="162"/>
    </row>
    <row r="116" spans="2:2">
      <c r="B116" s="162"/>
    </row>
    <row r="117" spans="2:2">
      <c r="B117" s="162"/>
    </row>
    <row r="118" spans="2:2">
      <c r="B118" s="162"/>
    </row>
    <row r="119" spans="2:2">
      <c r="B119" s="162"/>
    </row>
    <row r="120" spans="2:2">
      <c r="B120" s="162"/>
    </row>
    <row r="121" spans="2:2">
      <c r="B121" s="162"/>
    </row>
    <row r="122" spans="2:2">
      <c r="B122" s="162"/>
    </row>
    <row r="123" spans="2:2">
      <c r="B123" s="162"/>
    </row>
    <row r="124" spans="2:2">
      <c r="B124" s="162"/>
    </row>
    <row r="125" spans="2:2">
      <c r="B125" s="162"/>
    </row>
    <row r="126" spans="2:2">
      <c r="B126" s="162"/>
    </row>
    <row r="127" spans="2:2">
      <c r="B127" s="162"/>
    </row>
    <row r="128" spans="2:2">
      <c r="B128" s="162"/>
    </row>
    <row r="129" spans="2:2">
      <c r="B129" s="162"/>
    </row>
    <row r="130" spans="2:2">
      <c r="B130" s="162"/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A6" sqref="A6"/>
    </sheetView>
  </sheetViews>
  <sheetFormatPr defaultRowHeight="15"/>
  <cols>
    <col min="1" max="3" width="32.85546875" customWidth="1"/>
    <col min="4" max="4" width="48" bestFit="1" customWidth="1"/>
    <col min="5" max="8" width="17.5703125" customWidth="1"/>
    <col min="9" max="9" width="52.42578125" bestFit="1" customWidth="1"/>
  </cols>
  <sheetData>
    <row r="1" spans="1:10" ht="30">
      <c r="A1" s="153" t="s">
        <v>252</v>
      </c>
      <c r="B1" s="153" t="s">
        <v>253</v>
      </c>
      <c r="C1" s="154" t="s">
        <v>446</v>
      </c>
      <c r="D1" s="154" t="s">
        <v>371</v>
      </c>
      <c r="E1" s="154" t="s">
        <v>447</v>
      </c>
      <c r="F1" s="154" t="s">
        <v>373</v>
      </c>
      <c r="G1" s="154" t="s">
        <v>448</v>
      </c>
      <c r="H1" s="154" t="s">
        <v>449</v>
      </c>
      <c r="I1" s="154" t="s">
        <v>450</v>
      </c>
    </row>
    <row r="2" spans="1:10">
      <c r="A2" s="6" t="s">
        <v>268</v>
      </c>
      <c r="B2" s="6" t="s">
        <v>269</v>
      </c>
      <c r="C2" s="155" t="s">
        <v>388</v>
      </c>
      <c r="D2" s="156" t="s">
        <v>389</v>
      </c>
      <c r="E2" s="156" t="s">
        <v>451</v>
      </c>
      <c r="F2" s="155" t="s">
        <v>386</v>
      </c>
      <c r="G2" s="155" t="s">
        <v>387</v>
      </c>
      <c r="H2" s="157">
        <v>9516.66</v>
      </c>
      <c r="I2" s="155" t="s">
        <v>382</v>
      </c>
      <c r="J2" s="17"/>
    </row>
    <row r="3" spans="1:10">
      <c r="A3" s="6" t="s">
        <v>268</v>
      </c>
      <c r="B3" s="6" t="s">
        <v>269</v>
      </c>
      <c r="C3" s="155" t="s">
        <v>404</v>
      </c>
      <c r="D3" s="156" t="s">
        <v>405</v>
      </c>
      <c r="E3" s="156" t="s">
        <v>451</v>
      </c>
      <c r="F3" s="155" t="s">
        <v>380</v>
      </c>
      <c r="G3" s="155" t="s">
        <v>400</v>
      </c>
      <c r="H3" s="157">
        <v>116317.41</v>
      </c>
      <c r="I3" s="155" t="s">
        <v>382</v>
      </c>
      <c r="J3" s="17"/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4"/>
  <sheetViews>
    <sheetView zoomScale="82" zoomScaleNormal="82" workbookViewId="0">
      <selection activeCell="A9" sqref="A9:I9"/>
    </sheetView>
  </sheetViews>
  <sheetFormatPr defaultColWidth="9.140625" defaultRowHeight="15"/>
  <cols>
    <col min="1" max="1" width="15.7109375" style="109" customWidth="1"/>
    <col min="2" max="2" width="50.5703125" style="109" customWidth="1"/>
    <col min="3" max="3" width="14.28515625" style="109" customWidth="1"/>
    <col min="4" max="4" width="8.5703125" style="109" customWidth="1"/>
    <col min="5" max="5" width="7.7109375" style="109" customWidth="1"/>
    <col min="6" max="6" width="9.140625" style="109"/>
    <col min="7" max="7" width="9.28515625" style="109" customWidth="1"/>
    <col min="8" max="8" width="6.140625" style="109" customWidth="1"/>
    <col min="9" max="11" width="9.140625" style="109"/>
    <col min="12" max="12" width="12" style="109" customWidth="1"/>
    <col min="13" max="1024" width="9.140625" style="109"/>
  </cols>
  <sheetData>
    <row r="1" spans="1:12" ht="21">
      <c r="A1" s="112"/>
      <c r="B1" s="391"/>
      <c r="C1" s="391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21">
      <c r="A2" s="112"/>
      <c r="B2" s="110"/>
      <c r="C2" s="110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21">
      <c r="A3" s="112"/>
      <c r="B3" s="110"/>
      <c r="C3" s="110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21">
      <c r="A4" s="112"/>
      <c r="B4" s="110"/>
      <c r="C4" s="110"/>
      <c r="D4" s="112"/>
      <c r="E4" s="112"/>
      <c r="F4" s="112"/>
      <c r="G4" s="112"/>
      <c r="H4" s="112"/>
      <c r="I4" s="112"/>
      <c r="J4" s="112"/>
      <c r="K4" s="112"/>
      <c r="L4" s="112"/>
    </row>
    <row r="5" spans="1:12" ht="21" customHeight="1">
      <c r="A5" s="399" t="s">
        <v>0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</row>
    <row r="6" spans="1:12" ht="21" customHeight="1">
      <c r="A6" s="399" t="s">
        <v>2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</row>
    <row r="7" spans="1:12" ht="21" customHeight="1">
      <c r="A7" s="406" t="s">
        <v>5</v>
      </c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</row>
    <row r="8" spans="1:12" ht="21">
      <c r="A8" s="112"/>
      <c r="B8" s="111"/>
      <c r="C8" s="111"/>
      <c r="D8" s="112"/>
      <c r="E8" s="112"/>
      <c r="F8" s="112"/>
      <c r="G8" s="112"/>
      <c r="H8" s="112"/>
      <c r="I8" s="112"/>
    </row>
    <row r="9" spans="1:12" ht="21" customHeight="1">
      <c r="A9" s="407" t="s">
        <v>452</v>
      </c>
      <c r="B9" s="407"/>
      <c r="C9" s="407"/>
      <c r="D9" s="407"/>
      <c r="E9" s="407"/>
      <c r="F9" s="407"/>
      <c r="G9" s="407"/>
      <c r="H9" s="407"/>
      <c r="I9" s="407"/>
      <c r="J9" s="408" t="s">
        <v>1</v>
      </c>
      <c r="K9" s="408"/>
      <c r="L9" s="408"/>
    </row>
    <row r="10" spans="1:12" ht="21" customHeight="1">
      <c r="A10" s="407" t="s">
        <v>8</v>
      </c>
      <c r="B10" s="407"/>
      <c r="C10" s="407" t="s">
        <v>453</v>
      </c>
      <c r="D10" s="407"/>
      <c r="E10" s="407"/>
      <c r="F10" s="407"/>
      <c r="G10" s="407"/>
      <c r="H10" s="407"/>
      <c r="I10" s="407"/>
      <c r="J10" s="408" t="s">
        <v>454</v>
      </c>
      <c r="K10" s="408"/>
      <c r="L10" s="408"/>
    </row>
    <row r="11" spans="1:12" ht="42.75" customHeight="1">
      <c r="A11" s="409" t="s">
        <v>12</v>
      </c>
      <c r="B11" s="409"/>
      <c r="C11" s="410" t="s">
        <v>13</v>
      </c>
      <c r="D11" s="410"/>
      <c r="E11" s="410"/>
      <c r="F11" s="410"/>
      <c r="G11" s="410"/>
      <c r="H11" s="410"/>
      <c r="I11" s="410"/>
      <c r="J11" s="411" t="s">
        <v>6</v>
      </c>
      <c r="K11" s="411"/>
      <c r="L11" s="411"/>
    </row>
    <row r="12" spans="1:12" ht="21">
      <c r="A12" s="129"/>
      <c r="B12" s="129"/>
      <c r="C12" s="112"/>
      <c r="D12" s="112"/>
      <c r="E12" s="112"/>
      <c r="F12" s="112"/>
      <c r="G12" s="112"/>
      <c r="H12" s="112"/>
      <c r="I12" s="151"/>
      <c r="J12" s="151"/>
      <c r="K12" s="151"/>
      <c r="L12" s="112"/>
    </row>
    <row r="13" spans="1:12" ht="15.75" customHeight="1">
      <c r="A13" s="128" t="s">
        <v>455</v>
      </c>
      <c r="B13" s="412" t="s">
        <v>456</v>
      </c>
      <c r="C13" s="412"/>
      <c r="D13" s="413" t="s">
        <v>457</v>
      </c>
      <c r="E13" s="413"/>
      <c r="F13" s="413"/>
      <c r="G13" s="413"/>
      <c r="H13" s="413"/>
      <c r="I13" s="413"/>
      <c r="J13" s="413"/>
      <c r="K13" s="413"/>
      <c r="L13" s="413"/>
    </row>
    <row r="14" spans="1:12" ht="34.5" customHeight="1">
      <c r="A14" s="130">
        <v>102</v>
      </c>
      <c r="B14" s="414" t="s">
        <v>12</v>
      </c>
      <c r="C14" s="414"/>
      <c r="D14" s="415" t="s">
        <v>458</v>
      </c>
      <c r="E14" s="416"/>
      <c r="F14" s="416"/>
      <c r="G14" s="416"/>
      <c r="H14" s="416"/>
      <c r="I14" s="416"/>
      <c r="J14" s="416"/>
      <c r="K14" s="416"/>
      <c r="L14" s="417"/>
    </row>
    <row r="15" spans="1:12" ht="21">
      <c r="A15" s="13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ht="2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ht="21">
      <c r="A17" s="132"/>
      <c r="B17" s="133"/>
      <c r="C17" s="418"/>
      <c r="D17" s="418"/>
      <c r="E17" s="134"/>
      <c r="F17" s="418"/>
      <c r="G17" s="418"/>
      <c r="H17" s="133"/>
      <c r="I17" s="133"/>
      <c r="J17" s="132"/>
      <c r="K17" s="112"/>
      <c r="L17" s="112"/>
    </row>
    <row r="18" spans="1:12" ht="21">
      <c r="A18" s="112"/>
      <c r="B18" s="135" t="s">
        <v>459</v>
      </c>
      <c r="C18" s="136" t="s">
        <v>460</v>
      </c>
      <c r="D18" s="137">
        <v>0</v>
      </c>
      <c r="E18" s="138" t="s">
        <v>461</v>
      </c>
      <c r="F18" s="137">
        <v>2</v>
      </c>
      <c r="G18" s="139" t="s">
        <v>462</v>
      </c>
      <c r="H18" s="138" t="s">
        <v>463</v>
      </c>
      <c r="I18" s="138">
        <v>2</v>
      </c>
      <c r="J18" s="112"/>
      <c r="K18" s="112"/>
      <c r="L18" s="112"/>
    </row>
    <row r="19" spans="1:12" ht="21">
      <c r="A19" s="112"/>
      <c r="B19" s="135" t="s">
        <v>464</v>
      </c>
      <c r="C19" s="419">
        <v>3</v>
      </c>
      <c r="D19" s="419"/>
      <c r="E19" s="140"/>
      <c r="F19" s="141" t="s">
        <v>465</v>
      </c>
      <c r="G19" s="142"/>
      <c r="H19" s="420">
        <v>100</v>
      </c>
      <c r="I19" s="420"/>
      <c r="J19" s="112"/>
      <c r="K19" s="112"/>
      <c r="L19" s="112"/>
    </row>
    <row r="20" spans="1:12" ht="21">
      <c r="A20" s="112"/>
      <c r="B20" s="143"/>
      <c r="C20" s="418"/>
      <c r="D20" s="418"/>
      <c r="E20" s="143"/>
      <c r="F20" s="143"/>
      <c r="G20" s="143"/>
      <c r="H20" s="143"/>
      <c r="I20" s="143"/>
      <c r="J20" s="112"/>
      <c r="K20" s="112"/>
      <c r="L20" s="112"/>
    </row>
    <row r="21" spans="1:12" ht="21">
      <c r="A21" s="144"/>
      <c r="B21" s="135" t="s">
        <v>466</v>
      </c>
      <c r="C21" s="145">
        <f>(D18+F18)/I18/C19*H19</f>
        <v>33.3333333333333</v>
      </c>
      <c r="D21" s="146"/>
      <c r="E21" s="146"/>
      <c r="F21" s="143"/>
      <c r="G21" s="143"/>
      <c r="H21" s="143"/>
      <c r="I21" s="143"/>
      <c r="J21" s="112"/>
      <c r="K21" s="112"/>
      <c r="L21" s="112"/>
    </row>
    <row r="22" spans="1:12" ht="21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2" ht="21">
      <c r="A23" s="112"/>
      <c r="B23" s="147"/>
      <c r="C23" s="148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2" ht="21">
      <c r="A24" s="112"/>
      <c r="B24" s="147"/>
      <c r="C24" s="149"/>
      <c r="D24" s="150"/>
      <c r="E24" s="112"/>
      <c r="F24" s="112"/>
      <c r="G24" s="112"/>
      <c r="H24" s="112"/>
      <c r="I24" s="112"/>
      <c r="J24" s="112"/>
      <c r="K24" s="112"/>
      <c r="L24" s="112"/>
    </row>
  </sheetData>
  <sheetProtection password="B090" sheet="1" objects="1" scenarios="1"/>
  <mergeCells count="21">
    <mergeCell ref="C19:D19"/>
    <mergeCell ref="H19:I19"/>
    <mergeCell ref="C20:D20"/>
    <mergeCell ref="B13:C13"/>
    <mergeCell ref="D13:L13"/>
    <mergeCell ref="B14:C14"/>
    <mergeCell ref="D14:L14"/>
    <mergeCell ref="C17:D17"/>
    <mergeCell ref="F17:G17"/>
    <mergeCell ref="A10:B10"/>
    <mergeCell ref="C10:I10"/>
    <mergeCell ref="J10:L10"/>
    <mergeCell ref="A11:B11"/>
    <mergeCell ref="C11:I11"/>
    <mergeCell ref="J11:L11"/>
    <mergeCell ref="B1:C1"/>
    <mergeCell ref="A5:L5"/>
    <mergeCell ref="A6:L6"/>
    <mergeCell ref="A7:L7"/>
    <mergeCell ref="A9:I9"/>
    <mergeCell ref="J9:L9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landscape" useFirstPageNumber="1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MJ26"/>
  <sheetViews>
    <sheetView zoomScale="70" zoomScaleNormal="70" workbookViewId="0">
      <selection activeCell="A10" sqref="A10:L10"/>
    </sheetView>
  </sheetViews>
  <sheetFormatPr defaultColWidth="9.140625" defaultRowHeight="15"/>
  <cols>
    <col min="1" max="1" width="38.42578125" style="109" customWidth="1"/>
    <col min="2" max="2" width="9.140625" style="109"/>
    <col min="3" max="14" width="15.85546875" style="109" customWidth="1"/>
    <col min="15" max="1024" width="9.140625" style="109"/>
  </cols>
  <sheetData>
    <row r="6" spans="1:14" ht="21" customHeight="1">
      <c r="A6" s="391" t="s">
        <v>0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</row>
    <row r="7" spans="1:14" ht="21" customHeight="1">
      <c r="A7" s="391" t="s">
        <v>2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</row>
    <row r="8" spans="1:14" ht="21" customHeight="1">
      <c r="A8" s="392" t="s">
        <v>5</v>
      </c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</row>
    <row r="9" spans="1:14" ht="21">
      <c r="A9" s="112"/>
      <c r="B9" s="112"/>
      <c r="C9" s="113"/>
      <c r="D9" s="112"/>
      <c r="E9" s="112"/>
      <c r="F9" s="112"/>
      <c r="G9" s="112"/>
      <c r="H9" s="112"/>
      <c r="I9" s="112"/>
    </row>
    <row r="10" spans="1:14" ht="38.25" customHeight="1">
      <c r="A10" s="421" t="s">
        <v>467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08" t="s">
        <v>1</v>
      </c>
      <c r="N10" s="408"/>
    </row>
    <row r="11" spans="1:14" ht="21" customHeight="1">
      <c r="A11" s="422" t="s">
        <v>8</v>
      </c>
      <c r="B11" s="422"/>
      <c r="C11" s="422"/>
      <c r="D11" s="422"/>
      <c r="E11" s="422"/>
      <c r="F11" s="422"/>
      <c r="G11" s="422" t="s">
        <v>453</v>
      </c>
      <c r="H11" s="422"/>
      <c r="I11" s="422"/>
      <c r="J11" s="422"/>
      <c r="K11" s="422"/>
      <c r="L11" s="422"/>
      <c r="M11" s="408" t="s">
        <v>454</v>
      </c>
      <c r="N11" s="408"/>
    </row>
    <row r="12" spans="1:14" ht="23.25" customHeight="1">
      <c r="A12" s="423" t="s">
        <v>12</v>
      </c>
      <c r="B12" s="423"/>
      <c r="C12" s="423"/>
      <c r="D12" s="423"/>
      <c r="E12" s="423"/>
      <c r="F12" s="423"/>
      <c r="G12" s="410" t="s">
        <v>13</v>
      </c>
      <c r="H12" s="410"/>
      <c r="I12" s="410"/>
      <c r="J12" s="410"/>
      <c r="K12" s="410"/>
      <c r="L12" s="410"/>
      <c r="M12" s="424" t="s">
        <v>6</v>
      </c>
      <c r="N12" s="424"/>
    </row>
    <row r="13" spans="1:14" ht="15.75">
      <c r="A13" s="114"/>
      <c r="B13" s="115"/>
      <c r="C13" s="116"/>
      <c r="D13" s="117"/>
      <c r="E13" s="117"/>
      <c r="F13" s="117"/>
      <c r="G13" s="117"/>
      <c r="H13" s="117"/>
    </row>
    <row r="14" spans="1:14">
      <c r="A14" s="114"/>
      <c r="B14" s="118"/>
      <c r="C14" s="114"/>
    </row>
    <row r="15" spans="1:14" ht="18" customHeight="1">
      <c r="A15" s="425" t="s">
        <v>468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</row>
    <row r="16" spans="1:14" ht="15" customHeight="1">
      <c r="A16" s="428" t="s">
        <v>467</v>
      </c>
      <c r="B16" s="428" t="s">
        <v>469</v>
      </c>
      <c r="C16" s="119" t="s">
        <v>470</v>
      </c>
      <c r="D16" s="119" t="s">
        <v>471</v>
      </c>
      <c r="E16" s="119" t="s">
        <v>472</v>
      </c>
      <c r="F16" s="119" t="s">
        <v>473</v>
      </c>
      <c r="G16" s="119" t="s">
        <v>474</v>
      </c>
      <c r="H16" s="119" t="s">
        <v>475</v>
      </c>
      <c r="I16" s="119" t="s">
        <v>476</v>
      </c>
      <c r="J16" s="119" t="s">
        <v>477</v>
      </c>
      <c r="K16" s="119" t="s">
        <v>478</v>
      </c>
      <c r="L16" s="119" t="s">
        <v>479</v>
      </c>
      <c r="M16" s="119" t="s">
        <v>480</v>
      </c>
      <c r="N16" s="119" t="s">
        <v>481</v>
      </c>
    </row>
    <row r="17" spans="1:14">
      <c r="A17" s="428"/>
      <c r="B17" s="428"/>
      <c r="C17" s="119" t="s">
        <v>482</v>
      </c>
      <c r="D17" s="119" t="s">
        <v>482</v>
      </c>
      <c r="E17" s="119" t="s">
        <v>482</v>
      </c>
      <c r="F17" s="119" t="s">
        <v>482</v>
      </c>
      <c r="G17" s="119" t="s">
        <v>482</v>
      </c>
      <c r="H17" s="119" t="s">
        <v>482</v>
      </c>
      <c r="I17" s="119" t="s">
        <v>482</v>
      </c>
      <c r="J17" s="119" t="s">
        <v>482</v>
      </c>
      <c r="K17" s="119" t="s">
        <v>482</v>
      </c>
      <c r="L17" s="119" t="s">
        <v>482</v>
      </c>
      <c r="M17" s="119" t="s">
        <v>482</v>
      </c>
      <c r="N17" s="119" t="s">
        <v>482</v>
      </c>
    </row>
    <row r="18" spans="1:14">
      <c r="A18" s="120" t="s">
        <v>483</v>
      </c>
      <c r="B18" s="429" t="s">
        <v>484</v>
      </c>
      <c r="C18" s="121">
        <v>0</v>
      </c>
      <c r="D18" s="121">
        <v>0</v>
      </c>
      <c r="E18" s="121">
        <v>0</v>
      </c>
      <c r="F18" s="121">
        <v>0</v>
      </c>
      <c r="G18" s="122">
        <v>34</v>
      </c>
      <c r="H18" s="122">
        <v>34</v>
      </c>
      <c r="I18" s="122">
        <v>32</v>
      </c>
      <c r="J18" s="122">
        <v>0</v>
      </c>
      <c r="K18" s="121">
        <v>0</v>
      </c>
      <c r="L18" s="121">
        <v>0</v>
      </c>
      <c r="M18" s="121">
        <v>0</v>
      </c>
      <c r="N18" s="121">
        <v>0</v>
      </c>
    </row>
    <row r="19" spans="1:14" ht="25.5">
      <c r="A19" s="123" t="s">
        <v>485</v>
      </c>
      <c r="B19" s="429"/>
      <c r="C19" s="121">
        <v>0</v>
      </c>
      <c r="D19" s="121">
        <v>0</v>
      </c>
      <c r="E19" s="121">
        <v>0</v>
      </c>
      <c r="F19" s="121">
        <v>0</v>
      </c>
      <c r="G19" s="122">
        <v>111</v>
      </c>
      <c r="H19" s="122">
        <v>111</v>
      </c>
      <c r="I19" s="122">
        <v>107</v>
      </c>
      <c r="J19" s="122">
        <v>1</v>
      </c>
      <c r="K19" s="121">
        <v>0</v>
      </c>
      <c r="L19" s="121">
        <v>0</v>
      </c>
      <c r="M19" s="121">
        <v>0</v>
      </c>
      <c r="N19" s="121">
        <v>0</v>
      </c>
    </row>
    <row r="20" spans="1:14">
      <c r="A20" s="120" t="s">
        <v>486</v>
      </c>
      <c r="B20" s="429"/>
      <c r="C20" s="121">
        <v>0</v>
      </c>
      <c r="D20" s="121">
        <v>0</v>
      </c>
      <c r="E20" s="121">
        <v>0</v>
      </c>
      <c r="F20" s="121">
        <v>0</v>
      </c>
      <c r="G20" s="122">
        <v>82</v>
      </c>
      <c r="H20" s="122">
        <v>83</v>
      </c>
      <c r="I20" s="122">
        <v>81</v>
      </c>
      <c r="J20" s="122">
        <v>0</v>
      </c>
      <c r="K20" s="121">
        <v>0</v>
      </c>
      <c r="L20" s="121">
        <v>0</v>
      </c>
      <c r="M20" s="121">
        <v>0</v>
      </c>
      <c r="N20" s="121">
        <v>0</v>
      </c>
    </row>
    <row r="21" spans="1:14">
      <c r="A21" s="426" t="s">
        <v>487</v>
      </c>
      <c r="B21" s="426"/>
      <c r="C21" s="124">
        <f t="shared" ref="C21:N21" si="0">SUM(C18:C20)</f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4">
        <f t="shared" si="0"/>
        <v>227</v>
      </c>
      <c r="H21" s="124">
        <f t="shared" si="0"/>
        <v>228</v>
      </c>
      <c r="I21" s="124">
        <f t="shared" si="0"/>
        <v>220</v>
      </c>
      <c r="J21" s="124">
        <f t="shared" si="0"/>
        <v>1</v>
      </c>
      <c r="K21" s="124">
        <f t="shared" si="0"/>
        <v>0</v>
      </c>
      <c r="L21" s="124">
        <f t="shared" si="0"/>
        <v>0</v>
      </c>
      <c r="M21" s="124">
        <f t="shared" si="0"/>
        <v>0</v>
      </c>
      <c r="N21" s="124">
        <f t="shared" si="0"/>
        <v>0</v>
      </c>
    </row>
    <row r="22" spans="1:14" ht="15" customHeight="1">
      <c r="A22" s="120" t="s">
        <v>488</v>
      </c>
      <c r="B22" s="430" t="s">
        <v>489</v>
      </c>
      <c r="C22" s="125">
        <v>0</v>
      </c>
      <c r="D22" s="125">
        <v>0</v>
      </c>
      <c r="E22" s="125">
        <v>0</v>
      </c>
      <c r="F22" s="125">
        <v>0</v>
      </c>
      <c r="G22" s="126">
        <v>1</v>
      </c>
      <c r="H22" s="126">
        <v>1</v>
      </c>
      <c r="I22" s="126">
        <v>1</v>
      </c>
      <c r="J22" s="126">
        <v>0</v>
      </c>
      <c r="K22" s="125">
        <v>0</v>
      </c>
      <c r="L22" s="125">
        <v>0</v>
      </c>
      <c r="M22" s="125">
        <v>0</v>
      </c>
      <c r="N22" s="125">
        <v>0</v>
      </c>
    </row>
    <row r="23" spans="1:14">
      <c r="A23" s="120" t="s">
        <v>490</v>
      </c>
      <c r="B23" s="430"/>
      <c r="C23" s="121">
        <v>0</v>
      </c>
      <c r="D23" s="121">
        <v>0</v>
      </c>
      <c r="E23" s="121">
        <v>0</v>
      </c>
      <c r="F23" s="121">
        <v>0</v>
      </c>
      <c r="G23" s="122">
        <v>25</v>
      </c>
      <c r="H23" s="122">
        <v>25</v>
      </c>
      <c r="I23" s="122">
        <v>25</v>
      </c>
      <c r="J23" s="122">
        <v>0</v>
      </c>
      <c r="K23" s="121">
        <v>0</v>
      </c>
      <c r="L23" s="121">
        <v>0</v>
      </c>
      <c r="M23" s="121">
        <v>0</v>
      </c>
      <c r="N23" s="121">
        <v>0</v>
      </c>
    </row>
    <row r="24" spans="1:14">
      <c r="A24" s="426" t="s">
        <v>491</v>
      </c>
      <c r="B24" s="426"/>
      <c r="C24" s="124">
        <f t="shared" ref="C24:N24" si="1">SUM(C22:C23)</f>
        <v>0</v>
      </c>
      <c r="D24" s="124">
        <f t="shared" si="1"/>
        <v>0</v>
      </c>
      <c r="E24" s="124">
        <f t="shared" si="1"/>
        <v>0</v>
      </c>
      <c r="F24" s="124">
        <f t="shared" si="1"/>
        <v>0</v>
      </c>
      <c r="G24" s="124">
        <f t="shared" si="1"/>
        <v>26</v>
      </c>
      <c r="H24" s="124">
        <f t="shared" si="1"/>
        <v>26</v>
      </c>
      <c r="I24" s="124">
        <f t="shared" si="1"/>
        <v>26</v>
      </c>
      <c r="J24" s="124">
        <f t="shared" si="1"/>
        <v>0</v>
      </c>
      <c r="K24" s="124">
        <f t="shared" si="1"/>
        <v>0</v>
      </c>
      <c r="L24" s="124">
        <f t="shared" si="1"/>
        <v>0</v>
      </c>
      <c r="M24" s="124">
        <f t="shared" si="1"/>
        <v>0</v>
      </c>
      <c r="N24" s="124">
        <f t="shared" si="1"/>
        <v>0</v>
      </c>
    </row>
    <row r="25" spans="1:14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</row>
    <row r="26" spans="1:14">
      <c r="A26" s="427" t="s">
        <v>492</v>
      </c>
      <c r="B26" s="427"/>
      <c r="C26" s="127">
        <f t="shared" ref="C26:N26" si="2">C24+C21</f>
        <v>0</v>
      </c>
      <c r="D26" s="127">
        <f t="shared" si="2"/>
        <v>0</v>
      </c>
      <c r="E26" s="127">
        <f t="shared" si="2"/>
        <v>0</v>
      </c>
      <c r="F26" s="127">
        <f t="shared" si="2"/>
        <v>0</v>
      </c>
      <c r="G26" s="127">
        <f t="shared" si="2"/>
        <v>253</v>
      </c>
      <c r="H26" s="127">
        <f t="shared" si="2"/>
        <v>254</v>
      </c>
      <c r="I26" s="127">
        <f t="shared" si="2"/>
        <v>246</v>
      </c>
      <c r="J26" s="127">
        <f t="shared" si="2"/>
        <v>1</v>
      </c>
      <c r="K26" s="127">
        <f t="shared" si="2"/>
        <v>0</v>
      </c>
      <c r="L26" s="127">
        <f t="shared" si="2"/>
        <v>0</v>
      </c>
      <c r="M26" s="127">
        <f t="shared" si="2"/>
        <v>0</v>
      </c>
      <c r="N26" s="127">
        <f t="shared" si="2"/>
        <v>0</v>
      </c>
    </row>
  </sheetData>
  <sheetProtection password="B090" sheet="1" objects="1" scenarios="1"/>
  <mergeCells count="19">
    <mergeCell ref="A15:N15"/>
    <mergeCell ref="A21:B21"/>
    <mergeCell ref="A24:B24"/>
    <mergeCell ref="A26:B26"/>
    <mergeCell ref="A16:A17"/>
    <mergeCell ref="B16:B17"/>
    <mergeCell ref="B18:B20"/>
    <mergeCell ref="B22:B23"/>
    <mergeCell ref="A11:F11"/>
    <mergeCell ref="G11:L11"/>
    <mergeCell ref="M11:N11"/>
    <mergeCell ref="A12:F12"/>
    <mergeCell ref="G12:L12"/>
    <mergeCell ref="M12:N12"/>
    <mergeCell ref="A6:L6"/>
    <mergeCell ref="A7:L7"/>
    <mergeCell ref="A8:L8"/>
    <mergeCell ref="A10:L10"/>
    <mergeCell ref="M10:N10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landscape" useFirstPageNumber="1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7"/>
  <sheetViews>
    <sheetView zoomScale="70" zoomScaleNormal="70" workbookViewId="0">
      <selection activeCell="A11" sqref="A11:G11"/>
    </sheetView>
  </sheetViews>
  <sheetFormatPr defaultColWidth="8.7109375" defaultRowHeight="15.75"/>
  <cols>
    <col min="1" max="1" width="33.28515625" style="32" customWidth="1"/>
    <col min="2" max="2" width="35.140625" style="32" customWidth="1"/>
    <col min="3" max="3" width="40" style="32" customWidth="1"/>
    <col min="4" max="4" width="29.42578125" style="32" customWidth="1"/>
    <col min="5" max="5" width="45" style="32" customWidth="1"/>
    <col min="6" max="6" width="27.140625" style="32" customWidth="1"/>
    <col min="7" max="7" width="30.85546875" style="32" customWidth="1"/>
    <col min="8" max="255" width="8.7109375" style="32"/>
    <col min="256" max="256" width="8.140625" style="32" customWidth="1"/>
    <col min="257" max="257" width="40.140625" style="32" customWidth="1"/>
    <col min="258" max="258" width="43.42578125" style="32" customWidth="1"/>
    <col min="259" max="259" width="30.7109375" style="32" customWidth="1"/>
    <col min="260" max="260" width="24.85546875" style="32" customWidth="1"/>
    <col min="261" max="261" width="34.42578125" style="32" customWidth="1"/>
    <col min="262" max="262" width="27.140625" style="32" customWidth="1"/>
    <col min="263" max="263" width="23.5703125" style="32" customWidth="1"/>
    <col min="264" max="511" width="8.7109375" style="32"/>
    <col min="512" max="512" width="8.140625" style="32" customWidth="1"/>
    <col min="513" max="513" width="40.140625" style="32" customWidth="1"/>
    <col min="514" max="514" width="43.42578125" style="32" customWidth="1"/>
    <col min="515" max="515" width="30.7109375" style="32" customWidth="1"/>
    <col min="516" max="516" width="24.85546875" style="32" customWidth="1"/>
    <col min="517" max="517" width="34.42578125" style="32" customWidth="1"/>
    <col min="518" max="518" width="27.140625" style="32" customWidth="1"/>
    <col min="519" max="519" width="23.5703125" style="32" customWidth="1"/>
    <col min="520" max="767" width="8.7109375" style="32"/>
    <col min="768" max="768" width="8.140625" style="32" customWidth="1"/>
    <col min="769" max="769" width="40.140625" style="32" customWidth="1"/>
    <col min="770" max="770" width="43.42578125" style="32" customWidth="1"/>
    <col min="771" max="771" width="30.7109375" style="32" customWidth="1"/>
    <col min="772" max="772" width="24.85546875" style="32" customWidth="1"/>
    <col min="773" max="773" width="34.42578125" style="32" customWidth="1"/>
    <col min="774" max="774" width="27.140625" style="32" customWidth="1"/>
    <col min="775" max="775" width="23.5703125" style="32" customWidth="1"/>
    <col min="776" max="1023" width="8.7109375" style="32"/>
    <col min="1024" max="1024" width="8.140625" style="32" customWidth="1"/>
  </cols>
  <sheetData>
    <row r="1" spans="1:7">
      <c r="B1" s="33"/>
      <c r="C1" s="33"/>
      <c r="D1" s="33"/>
    </row>
    <row r="2" spans="1:7">
      <c r="B2" s="33"/>
      <c r="C2" s="33"/>
      <c r="D2" s="33"/>
    </row>
    <row r="3" spans="1:7">
      <c r="B3" s="33"/>
      <c r="C3" s="33"/>
      <c r="D3" s="33"/>
    </row>
    <row r="4" spans="1:7">
      <c r="B4" s="33"/>
      <c r="C4" s="33"/>
      <c r="D4" s="33"/>
    </row>
    <row r="5" spans="1:7">
      <c r="B5" s="33"/>
      <c r="C5" s="33"/>
      <c r="D5" s="33"/>
    </row>
    <row r="6" spans="1:7" ht="15.75" customHeight="1">
      <c r="A6" s="399" t="s">
        <v>0</v>
      </c>
      <c r="B6" s="399"/>
      <c r="C6" s="399"/>
      <c r="D6" s="399"/>
      <c r="E6" s="399"/>
      <c r="F6" s="399"/>
      <c r="G6" s="399"/>
    </row>
    <row r="7" spans="1:7" ht="15.75" customHeight="1">
      <c r="A7" s="399" t="s">
        <v>2</v>
      </c>
      <c r="B7" s="399"/>
      <c r="C7" s="399"/>
      <c r="D7" s="399"/>
      <c r="E7" s="399"/>
      <c r="F7" s="399"/>
      <c r="G7" s="399"/>
    </row>
    <row r="8" spans="1:7" ht="15" customHeight="1">
      <c r="A8" s="406" t="s">
        <v>5</v>
      </c>
      <c r="B8" s="406"/>
      <c r="C8" s="406"/>
      <c r="D8" s="406"/>
      <c r="E8" s="406"/>
      <c r="F8" s="406"/>
      <c r="G8" s="406"/>
    </row>
    <row r="11" spans="1:7" s="31" customFormat="1" ht="46.5" customHeight="1">
      <c r="A11" s="431" t="s">
        <v>493</v>
      </c>
      <c r="B11" s="431"/>
      <c r="C11" s="431"/>
      <c r="D11" s="431"/>
      <c r="E11" s="431"/>
      <c r="F11" s="431"/>
      <c r="G11" s="431"/>
    </row>
    <row r="12" spans="1:7">
      <c r="A12" s="432"/>
      <c r="B12" s="432"/>
      <c r="C12" s="432"/>
      <c r="D12" s="432"/>
      <c r="E12" s="432"/>
      <c r="F12" s="432"/>
      <c r="G12" s="34"/>
    </row>
    <row r="13" spans="1:7" s="31" customFormat="1">
      <c r="A13" s="432"/>
      <c r="B13" s="432"/>
      <c r="C13" s="432"/>
      <c r="D13" s="35" t="s">
        <v>494</v>
      </c>
      <c r="E13" s="35" t="s">
        <v>495</v>
      </c>
      <c r="F13" s="36"/>
      <c r="G13" s="37"/>
    </row>
    <row r="14" spans="1:7" ht="15.75" customHeight="1">
      <c r="A14" s="433" t="s">
        <v>496</v>
      </c>
      <c r="B14" s="433"/>
      <c r="C14" s="38">
        <v>0</v>
      </c>
      <c r="D14" s="39">
        <f>C14*0.08</f>
        <v>0</v>
      </c>
      <c r="E14" s="40"/>
      <c r="F14" s="41"/>
      <c r="G14" s="42">
        <f>C14+D14+E14+F14</f>
        <v>0</v>
      </c>
    </row>
    <row r="15" spans="1:7">
      <c r="A15" s="43"/>
      <c r="B15" s="43"/>
      <c r="C15" s="43"/>
      <c r="D15" s="35" t="s">
        <v>494</v>
      </c>
      <c r="E15" s="35" t="s">
        <v>495</v>
      </c>
      <c r="F15" s="36"/>
      <c r="G15" s="43"/>
    </row>
    <row r="16" spans="1:7" ht="21" customHeight="1">
      <c r="A16" s="434" t="s">
        <v>497</v>
      </c>
      <c r="B16" s="434"/>
      <c r="C16" s="44">
        <v>0</v>
      </c>
      <c r="D16" s="39">
        <f>C16*0.08</f>
        <v>0</v>
      </c>
      <c r="E16" s="45"/>
      <c r="F16" s="46"/>
      <c r="G16" s="42">
        <f>C16+D16+E16+F16</f>
        <v>0</v>
      </c>
    </row>
    <row r="17" spans="1:8">
      <c r="A17" s="43"/>
      <c r="B17" s="43"/>
      <c r="C17" s="43"/>
      <c r="D17" s="35" t="s">
        <v>494</v>
      </c>
      <c r="E17" s="35" t="s">
        <v>495</v>
      </c>
      <c r="F17" s="35" t="s">
        <v>299</v>
      </c>
      <c r="G17" s="43"/>
    </row>
    <row r="18" spans="1:8">
      <c r="A18" s="435" t="s">
        <v>498</v>
      </c>
      <c r="B18" s="435"/>
      <c r="C18" s="48">
        <f>8141.9-318.41</f>
        <v>7823.49</v>
      </c>
      <c r="D18" s="49">
        <f>(5826.16+641.9)*0.08</f>
        <v>517.44479999999999</v>
      </c>
      <c r="E18" s="45"/>
      <c r="F18" s="50">
        <f>F74</f>
        <v>439.51</v>
      </c>
      <c r="G18" s="51">
        <f>C18+D18+E18+F18</f>
        <v>8780.4447999999993</v>
      </c>
    </row>
    <row r="19" spans="1:8">
      <c r="A19" s="436"/>
      <c r="B19" s="436"/>
      <c r="C19" s="53"/>
      <c r="D19" s="34"/>
      <c r="E19" s="34"/>
      <c r="F19" s="34"/>
      <c r="G19" s="34"/>
    </row>
    <row r="20" spans="1:8">
      <c r="A20" s="34"/>
      <c r="B20" s="34"/>
      <c r="C20" s="34"/>
      <c r="D20" s="34"/>
      <c r="E20" s="34"/>
      <c r="F20" s="54"/>
      <c r="G20" s="34"/>
    </row>
    <row r="21" spans="1:8" ht="17.25" customHeight="1">
      <c r="A21" s="55" t="s">
        <v>499</v>
      </c>
      <c r="B21" s="44">
        <v>0</v>
      </c>
      <c r="C21" s="56" t="s">
        <v>500</v>
      </c>
      <c r="D21" s="57"/>
      <c r="E21" s="58" t="s">
        <v>501</v>
      </c>
      <c r="F21" s="59">
        <v>0</v>
      </c>
      <c r="G21" s="56" t="s">
        <v>502</v>
      </c>
      <c r="H21" s="34"/>
    </row>
    <row r="22" spans="1:8">
      <c r="A22" s="60" t="s">
        <v>503</v>
      </c>
      <c r="B22" s="61">
        <f>B21-B23-B24-B25-B26</f>
        <v>0</v>
      </c>
      <c r="C22" s="57" t="s">
        <v>504</v>
      </c>
      <c r="D22" s="57"/>
      <c r="E22" s="62" t="s">
        <v>505</v>
      </c>
      <c r="F22" s="61">
        <f>F21-F23-F24-F25-F26+F27</f>
        <v>-4.7999999999319698E-3</v>
      </c>
      <c r="G22" s="57" t="s">
        <v>506</v>
      </c>
      <c r="H22" s="34"/>
    </row>
    <row r="23" spans="1:8">
      <c r="A23" s="63" t="s">
        <v>507</v>
      </c>
      <c r="B23" s="64">
        <v>0</v>
      </c>
      <c r="C23" s="57" t="s">
        <v>508</v>
      </c>
      <c r="D23" s="57"/>
      <c r="E23" s="62" t="s">
        <v>509</v>
      </c>
      <c r="F23" s="65">
        <v>0</v>
      </c>
      <c r="G23" s="57" t="s">
        <v>510</v>
      </c>
      <c r="H23" s="34"/>
    </row>
    <row r="24" spans="1:8">
      <c r="A24" s="60" t="s">
        <v>511</v>
      </c>
      <c r="B24" s="64">
        <v>0</v>
      </c>
      <c r="C24" s="437" t="s">
        <v>512</v>
      </c>
      <c r="D24" s="437"/>
      <c r="E24" s="62" t="s">
        <v>513</v>
      </c>
      <c r="F24" s="67">
        <f>D14</f>
        <v>0</v>
      </c>
      <c r="G24" s="57" t="s">
        <v>514</v>
      </c>
      <c r="H24" s="34"/>
    </row>
    <row r="25" spans="1:8">
      <c r="A25" s="60" t="s">
        <v>515</v>
      </c>
      <c r="B25" s="64">
        <v>0</v>
      </c>
      <c r="C25" s="437" t="s">
        <v>516</v>
      </c>
      <c r="D25" s="437"/>
      <c r="E25" s="62" t="s">
        <v>517</v>
      </c>
      <c r="F25" s="68">
        <f>D16</f>
        <v>0</v>
      </c>
      <c r="G25" s="57" t="s">
        <v>518</v>
      </c>
      <c r="H25" s="34"/>
    </row>
    <row r="26" spans="1:8">
      <c r="A26" s="60" t="s">
        <v>519</v>
      </c>
      <c r="B26" s="64">
        <v>0</v>
      </c>
      <c r="C26" s="66" t="s">
        <v>520</v>
      </c>
      <c r="D26" s="66"/>
      <c r="E26" s="69" t="s">
        <v>521</v>
      </c>
      <c r="F26" s="68">
        <f>D18</f>
        <v>517.44479999999999</v>
      </c>
      <c r="G26" s="57" t="s">
        <v>522</v>
      </c>
      <c r="H26" s="34"/>
    </row>
    <row r="27" spans="1:8">
      <c r="A27" s="34"/>
      <c r="B27" s="34"/>
      <c r="C27" s="34"/>
      <c r="D27" s="34"/>
      <c r="E27" s="69" t="s">
        <v>523</v>
      </c>
      <c r="F27" s="68">
        <f>G74</f>
        <v>517.44000000000005</v>
      </c>
      <c r="G27" s="34"/>
    </row>
    <row r="28" spans="1:8">
      <c r="A28" s="34"/>
      <c r="B28" s="34"/>
      <c r="C28" s="34"/>
      <c r="D28" s="34"/>
      <c r="E28" s="34"/>
      <c r="F28" s="70"/>
      <c r="G28" s="34"/>
    </row>
    <row r="29" spans="1:8">
      <c r="A29" s="438" t="s">
        <v>524</v>
      </c>
      <c r="B29" s="438"/>
      <c r="C29" s="438"/>
      <c r="D29" s="438"/>
      <c r="E29" s="438"/>
      <c r="F29" s="438"/>
      <c r="G29" s="438"/>
    </row>
    <row r="30" spans="1:8" ht="21" customHeight="1">
      <c r="A30" s="72">
        <f>A34+A35-A31-A32-A33</f>
        <v>0</v>
      </c>
      <c r="B30" s="73" t="s">
        <v>525</v>
      </c>
      <c r="C30" s="74"/>
      <c r="D30" s="74"/>
      <c r="E30" s="74"/>
      <c r="F30" s="34"/>
      <c r="G30" s="34"/>
    </row>
    <row r="31" spans="1:8" ht="15" customHeight="1">
      <c r="A31" s="75">
        <f>C14</f>
        <v>0</v>
      </c>
      <c r="B31" s="439" t="s">
        <v>526</v>
      </c>
      <c r="C31" s="439"/>
      <c r="D31" s="439"/>
      <c r="E31" s="439"/>
      <c r="F31" s="34"/>
      <c r="G31" s="34"/>
    </row>
    <row r="32" spans="1:8" ht="15.75" customHeight="1">
      <c r="A32" s="76">
        <f>C16</f>
        <v>0</v>
      </c>
      <c r="B32" s="439" t="s">
        <v>527</v>
      </c>
      <c r="C32" s="439"/>
      <c r="D32" s="439"/>
      <c r="E32" s="439"/>
      <c r="F32" s="34"/>
      <c r="G32" s="34"/>
    </row>
    <row r="33" spans="1:8" ht="15" customHeight="1">
      <c r="A33" s="75">
        <f>C40</f>
        <v>0</v>
      </c>
      <c r="B33" s="439" t="s">
        <v>528</v>
      </c>
      <c r="C33" s="439"/>
      <c r="D33" s="439"/>
      <c r="E33" s="439"/>
      <c r="F33" s="34"/>
      <c r="G33" s="34"/>
    </row>
    <row r="34" spans="1:8" ht="21" customHeight="1">
      <c r="A34" s="77">
        <v>0</v>
      </c>
      <c r="B34" s="440" t="s">
        <v>529</v>
      </c>
      <c r="C34" s="440"/>
      <c r="D34" s="440"/>
      <c r="E34" s="440"/>
      <c r="F34" s="34"/>
      <c r="G34" s="34"/>
    </row>
    <row r="35" spans="1:8">
      <c r="A35" s="65">
        <v>0</v>
      </c>
      <c r="B35" s="437" t="s">
        <v>530</v>
      </c>
      <c r="C35" s="437"/>
      <c r="D35" s="437"/>
      <c r="E35" s="437"/>
      <c r="F35" s="34"/>
      <c r="G35" s="34"/>
    </row>
    <row r="36" spans="1:8">
      <c r="A36" s="75">
        <f>C18</f>
        <v>7823.49</v>
      </c>
      <c r="B36" s="437" t="s">
        <v>531</v>
      </c>
      <c r="C36" s="437"/>
      <c r="D36" s="437"/>
      <c r="E36" s="437"/>
      <c r="F36" s="34"/>
      <c r="G36" s="34"/>
    </row>
    <row r="37" spans="1:8">
      <c r="A37" s="78">
        <f>SUM(A34:A36)</f>
        <v>7823.49</v>
      </c>
      <c r="B37" s="441" t="s">
        <v>532</v>
      </c>
      <c r="C37" s="441"/>
      <c r="D37" s="441"/>
      <c r="E37" s="441"/>
      <c r="F37" s="34"/>
      <c r="G37" s="34"/>
    </row>
    <row r="38" spans="1:8">
      <c r="A38" s="34"/>
      <c r="B38" s="34"/>
      <c r="C38" s="34"/>
      <c r="D38" s="34"/>
      <c r="E38" s="34"/>
      <c r="F38" s="79"/>
      <c r="G38" s="34"/>
    </row>
    <row r="39" spans="1:8">
      <c r="A39" s="34"/>
      <c r="B39" s="34"/>
      <c r="C39" s="34"/>
      <c r="D39" s="34"/>
      <c r="E39" s="34"/>
      <c r="F39" s="79"/>
      <c r="G39" s="34"/>
    </row>
    <row r="40" spans="1:8" ht="31.5">
      <c r="A40" s="80" t="s">
        <v>533</v>
      </c>
      <c r="B40" s="81" t="s">
        <v>534</v>
      </c>
      <c r="C40" s="82">
        <f>SUM(C41:C56)</f>
        <v>0</v>
      </c>
      <c r="D40" s="34"/>
      <c r="E40" s="442" t="s">
        <v>535</v>
      </c>
      <c r="F40" s="442"/>
      <c r="G40" s="442"/>
    </row>
    <row r="41" spans="1:8">
      <c r="A41" s="83"/>
      <c r="B41" s="84"/>
      <c r="C41" s="85">
        <v>0</v>
      </c>
      <c r="D41" s="34"/>
      <c r="E41" s="86" t="s">
        <v>536</v>
      </c>
      <c r="F41" s="47" t="s">
        <v>537</v>
      </c>
      <c r="G41" s="47" t="s">
        <v>298</v>
      </c>
    </row>
    <row r="42" spans="1:8">
      <c r="A42" s="87"/>
      <c r="B42" s="88"/>
      <c r="C42" s="85">
        <v>0</v>
      </c>
      <c r="D42" s="34"/>
      <c r="E42" s="89" t="s">
        <v>281</v>
      </c>
      <c r="F42" s="90">
        <v>5.31</v>
      </c>
      <c r="G42" s="90">
        <v>13.28</v>
      </c>
      <c r="H42" s="91"/>
    </row>
    <row r="43" spans="1:8">
      <c r="A43" s="87"/>
      <c r="B43" s="92"/>
      <c r="C43" s="85">
        <v>0</v>
      </c>
      <c r="D43" s="34"/>
      <c r="E43" s="89" t="s">
        <v>271</v>
      </c>
      <c r="F43" s="90">
        <f>15.01+343.48</f>
        <v>358.49</v>
      </c>
      <c r="G43" s="90">
        <f>37.52+0.01+71.9+205.44</f>
        <v>314.87</v>
      </c>
    </row>
    <row r="44" spans="1:8">
      <c r="A44" s="87"/>
      <c r="B44" s="88"/>
      <c r="C44" s="85">
        <v>0</v>
      </c>
      <c r="D44" s="34"/>
      <c r="E44" s="89" t="s">
        <v>278</v>
      </c>
      <c r="F44" s="90">
        <v>9.5399999999999991</v>
      </c>
      <c r="G44" s="90">
        <v>23.86</v>
      </c>
    </row>
    <row r="45" spans="1:8">
      <c r="A45" s="87"/>
      <c r="B45" s="92"/>
      <c r="C45" s="85">
        <v>0</v>
      </c>
      <c r="D45" s="34"/>
      <c r="E45" s="89" t="s">
        <v>293</v>
      </c>
      <c r="F45" s="90">
        <v>32.96</v>
      </c>
      <c r="G45" s="90">
        <v>82.4</v>
      </c>
    </row>
    <row r="46" spans="1:8">
      <c r="A46" s="87"/>
      <c r="B46" s="92"/>
      <c r="C46" s="85">
        <v>0</v>
      </c>
      <c r="D46" s="34"/>
      <c r="E46" s="89" t="s">
        <v>286</v>
      </c>
      <c r="F46" s="90">
        <v>3.04</v>
      </c>
      <c r="G46" s="90">
        <v>7.6</v>
      </c>
    </row>
    <row r="47" spans="1:8">
      <c r="A47" s="87"/>
      <c r="B47" s="88"/>
      <c r="C47" s="85">
        <v>0</v>
      </c>
      <c r="D47" s="34"/>
      <c r="E47" s="89" t="s">
        <v>289</v>
      </c>
      <c r="F47" s="90">
        <v>30.17</v>
      </c>
      <c r="G47" s="90">
        <v>75.430000000000007</v>
      </c>
    </row>
    <row r="48" spans="1:8">
      <c r="A48" s="87"/>
      <c r="B48" s="92"/>
      <c r="C48" s="85">
        <v>0</v>
      </c>
      <c r="D48" s="34"/>
      <c r="E48" s="93"/>
      <c r="F48" s="94">
        <v>0</v>
      </c>
      <c r="G48" s="94">
        <v>0</v>
      </c>
    </row>
    <row r="49" spans="1:7">
      <c r="A49" s="87"/>
      <c r="B49" s="92"/>
      <c r="C49" s="85">
        <v>0</v>
      </c>
      <c r="D49" s="34"/>
      <c r="E49" s="93"/>
      <c r="F49" s="94">
        <v>0</v>
      </c>
      <c r="G49" s="94">
        <v>0</v>
      </c>
    </row>
    <row r="50" spans="1:7">
      <c r="A50" s="87"/>
      <c r="B50" s="92"/>
      <c r="C50" s="85">
        <v>0</v>
      </c>
      <c r="D50" s="34"/>
      <c r="E50" s="93"/>
      <c r="F50" s="94">
        <v>0</v>
      </c>
      <c r="G50" s="94">
        <v>0</v>
      </c>
    </row>
    <row r="51" spans="1:7">
      <c r="A51" s="87"/>
      <c r="B51" s="92"/>
      <c r="C51" s="85">
        <v>0</v>
      </c>
      <c r="D51" s="34"/>
      <c r="E51" s="93"/>
      <c r="F51" s="94">
        <v>0</v>
      </c>
      <c r="G51" s="94">
        <v>0</v>
      </c>
    </row>
    <row r="52" spans="1:7">
      <c r="A52" s="87"/>
      <c r="B52" s="92"/>
      <c r="C52" s="85">
        <v>0</v>
      </c>
      <c r="D52" s="34"/>
      <c r="E52" s="93"/>
      <c r="F52" s="94">
        <v>0</v>
      </c>
      <c r="G52" s="94">
        <v>0</v>
      </c>
    </row>
    <row r="53" spans="1:7">
      <c r="A53" s="87"/>
      <c r="B53" s="92"/>
      <c r="C53" s="85">
        <v>0</v>
      </c>
      <c r="D53" s="34"/>
      <c r="E53" s="93"/>
      <c r="F53" s="94">
        <v>0</v>
      </c>
      <c r="G53" s="94">
        <v>0</v>
      </c>
    </row>
    <row r="54" spans="1:7">
      <c r="A54" s="87"/>
      <c r="B54" s="92"/>
      <c r="C54" s="85">
        <v>0</v>
      </c>
      <c r="D54" s="34"/>
      <c r="E54" s="93"/>
      <c r="F54" s="94">
        <v>0</v>
      </c>
      <c r="G54" s="94">
        <v>0</v>
      </c>
    </row>
    <row r="55" spans="1:7">
      <c r="A55" s="92"/>
      <c r="B55" s="88"/>
      <c r="C55" s="85">
        <v>0</v>
      </c>
      <c r="D55" s="34"/>
      <c r="E55" s="93"/>
      <c r="F55" s="94">
        <v>0</v>
      </c>
      <c r="G55" s="94">
        <v>0</v>
      </c>
    </row>
    <row r="56" spans="1:7">
      <c r="A56" s="87"/>
      <c r="B56" s="92"/>
      <c r="C56" s="85">
        <v>0</v>
      </c>
      <c r="D56" s="34"/>
      <c r="E56" s="93"/>
      <c r="F56" s="94">
        <v>0</v>
      </c>
      <c r="G56" s="94">
        <v>0</v>
      </c>
    </row>
    <row r="57" spans="1:7">
      <c r="A57" s="34"/>
      <c r="B57" s="34"/>
      <c r="C57" s="34"/>
      <c r="D57" s="34"/>
      <c r="E57" s="93"/>
      <c r="F57" s="94">
        <v>0</v>
      </c>
      <c r="G57" s="94">
        <v>0</v>
      </c>
    </row>
    <row r="58" spans="1:7">
      <c r="C58" s="34"/>
      <c r="D58" s="34"/>
      <c r="E58" s="93"/>
      <c r="F58" s="94">
        <v>0</v>
      </c>
      <c r="G58" s="94">
        <v>0</v>
      </c>
    </row>
    <row r="59" spans="1:7" ht="21" customHeight="1">
      <c r="A59" s="443" t="s">
        <v>538</v>
      </c>
      <c r="B59" s="443"/>
      <c r="C59" s="443"/>
      <c r="D59" s="443"/>
      <c r="E59" s="93"/>
      <c r="F59" s="94">
        <v>0</v>
      </c>
      <c r="G59" s="94">
        <v>0</v>
      </c>
    </row>
    <row r="60" spans="1:7" ht="15" customHeight="1">
      <c r="A60" s="71" t="s">
        <v>539</v>
      </c>
      <c r="B60" s="95">
        <f>F22+F23</f>
        <v>-4.7999999999319698E-3</v>
      </c>
      <c r="C60" s="444" t="s">
        <v>540</v>
      </c>
      <c r="D60" s="444"/>
      <c r="E60" s="93"/>
      <c r="F60" s="94">
        <v>0</v>
      </c>
      <c r="G60" s="94">
        <v>0</v>
      </c>
    </row>
    <row r="61" spans="1:7" ht="15" customHeight="1">
      <c r="A61" s="71" t="s">
        <v>541</v>
      </c>
      <c r="B61" s="96">
        <f>B22+B23</f>
        <v>0</v>
      </c>
      <c r="C61" s="444" t="s">
        <v>542</v>
      </c>
      <c r="D61" s="444"/>
      <c r="E61" s="93"/>
      <c r="F61" s="94">
        <v>0</v>
      </c>
      <c r="G61" s="94">
        <v>0</v>
      </c>
    </row>
    <row r="62" spans="1:7">
      <c r="A62" s="36"/>
      <c r="B62" s="97"/>
      <c r="C62" s="98"/>
      <c r="D62" s="36"/>
      <c r="E62" s="93"/>
      <c r="F62" s="94">
        <v>0</v>
      </c>
      <c r="G62" s="94">
        <v>0</v>
      </c>
    </row>
    <row r="63" spans="1:7" ht="15.75" customHeight="1">
      <c r="A63" s="445" t="s">
        <v>543</v>
      </c>
      <c r="B63" s="445"/>
      <c r="C63" s="99"/>
      <c r="D63" s="36"/>
      <c r="E63" s="93"/>
      <c r="F63" s="94">
        <v>0</v>
      </c>
      <c r="G63" s="94">
        <v>0</v>
      </c>
    </row>
    <row r="64" spans="1:7">
      <c r="A64" s="100" t="s">
        <v>544</v>
      </c>
      <c r="B64" s="42">
        <f>B65-B71</f>
        <v>0</v>
      </c>
      <c r="C64" s="34"/>
      <c r="D64" s="36"/>
      <c r="E64" s="93"/>
      <c r="F64" s="94">
        <v>0</v>
      </c>
      <c r="G64" s="94">
        <v>0</v>
      </c>
    </row>
    <row r="65" spans="1:7">
      <c r="A65" s="101" t="s">
        <v>545</v>
      </c>
      <c r="B65" s="102">
        <f>SUM(B66:B70)</f>
        <v>0</v>
      </c>
      <c r="C65" s="34"/>
      <c r="D65" s="36"/>
      <c r="E65" s="93"/>
      <c r="F65" s="94">
        <v>0</v>
      </c>
      <c r="G65" s="94">
        <v>0</v>
      </c>
    </row>
    <row r="66" spans="1:7">
      <c r="A66" s="62" t="s">
        <v>546</v>
      </c>
      <c r="B66" s="65">
        <v>0</v>
      </c>
      <c r="D66" s="103"/>
      <c r="E66" s="93"/>
      <c r="F66" s="94">
        <v>0</v>
      </c>
      <c r="G66" s="94">
        <v>0</v>
      </c>
    </row>
    <row r="67" spans="1:7">
      <c r="A67" s="62" t="s">
        <v>547</v>
      </c>
      <c r="B67" s="65">
        <v>0</v>
      </c>
      <c r="D67" s="103"/>
      <c r="E67" s="93"/>
      <c r="F67" s="94">
        <v>0</v>
      </c>
      <c r="G67" s="94">
        <v>0</v>
      </c>
    </row>
    <row r="68" spans="1:7">
      <c r="A68" s="62" t="s">
        <v>548</v>
      </c>
      <c r="B68" s="65">
        <v>0</v>
      </c>
      <c r="D68" s="103"/>
      <c r="E68" s="93"/>
      <c r="F68" s="94">
        <v>0</v>
      </c>
      <c r="G68" s="94">
        <v>0</v>
      </c>
    </row>
    <row r="69" spans="1:7">
      <c r="A69" s="62" t="s">
        <v>549</v>
      </c>
      <c r="B69" s="65">
        <v>0</v>
      </c>
      <c r="D69" s="103"/>
      <c r="E69" s="93"/>
      <c r="F69" s="94">
        <v>0</v>
      </c>
      <c r="G69" s="94">
        <v>0</v>
      </c>
    </row>
    <row r="70" spans="1:7">
      <c r="A70" s="104" t="s">
        <v>550</v>
      </c>
      <c r="B70" s="65">
        <v>0</v>
      </c>
      <c r="C70" s="34"/>
      <c r="D70" s="103"/>
      <c r="E70" s="93"/>
      <c r="F70" s="94">
        <v>0</v>
      </c>
      <c r="G70" s="94">
        <v>0</v>
      </c>
    </row>
    <row r="71" spans="1:7">
      <c r="A71" s="101" t="s">
        <v>551</v>
      </c>
      <c r="B71" s="102">
        <f>SUM(B72:B73)</f>
        <v>0</v>
      </c>
      <c r="C71" s="34"/>
      <c r="D71" s="34"/>
      <c r="E71" s="93"/>
      <c r="F71" s="94">
        <v>0</v>
      </c>
      <c r="G71" s="94">
        <v>0</v>
      </c>
    </row>
    <row r="72" spans="1:7">
      <c r="A72" s="62" t="s">
        <v>552</v>
      </c>
      <c r="B72" s="65">
        <v>0</v>
      </c>
      <c r="C72" s="52"/>
      <c r="D72" s="52"/>
      <c r="E72" s="93"/>
      <c r="F72" s="94">
        <v>0</v>
      </c>
      <c r="G72" s="94">
        <v>0</v>
      </c>
    </row>
    <row r="73" spans="1:7">
      <c r="A73" s="104" t="s">
        <v>553</v>
      </c>
      <c r="B73" s="65">
        <v>0</v>
      </c>
      <c r="C73" s="52"/>
      <c r="D73" s="52"/>
      <c r="E73" s="93"/>
      <c r="F73" s="94">
        <v>0</v>
      </c>
      <c r="G73" s="94">
        <v>0</v>
      </c>
    </row>
    <row r="74" spans="1:7">
      <c r="E74" s="105" t="s">
        <v>140</v>
      </c>
      <c r="F74" s="106">
        <f>SUM(F42:F73)</f>
        <v>439.51</v>
      </c>
      <c r="G74" s="106">
        <f>SUM(G42:G73)</f>
        <v>517.44000000000005</v>
      </c>
    </row>
    <row r="75" spans="1:7">
      <c r="E75" s="107"/>
      <c r="F75" s="107"/>
      <c r="G75" s="107"/>
    </row>
    <row r="76" spans="1:7">
      <c r="F76" s="108"/>
    </row>
    <row r="77" spans="1:7">
      <c r="F77" s="108"/>
    </row>
  </sheetData>
  <mergeCells count="26">
    <mergeCell ref="E40:G40"/>
    <mergeCell ref="A59:D59"/>
    <mergeCell ref="C60:D60"/>
    <mergeCell ref="C61:D61"/>
    <mergeCell ref="A63:B63"/>
    <mergeCell ref="B33:E33"/>
    <mergeCell ref="B34:E34"/>
    <mergeCell ref="B35:E35"/>
    <mergeCell ref="B36:E36"/>
    <mergeCell ref="B37:E37"/>
    <mergeCell ref="C24:D24"/>
    <mergeCell ref="C25:D25"/>
    <mergeCell ref="A29:G29"/>
    <mergeCell ref="B31:E31"/>
    <mergeCell ref="B32:E32"/>
    <mergeCell ref="A13:C13"/>
    <mergeCell ref="A14:B14"/>
    <mergeCell ref="A16:B16"/>
    <mergeCell ref="A18:B18"/>
    <mergeCell ref="A19:B19"/>
    <mergeCell ref="A6:G6"/>
    <mergeCell ref="A7:G7"/>
    <mergeCell ref="A8:G8"/>
    <mergeCell ref="A11:G11"/>
    <mergeCell ref="A12:C12"/>
    <mergeCell ref="D12:F12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50" firstPageNumber="0" orientation="landscape" useFirstPageNumber="1" horizontalDpi="300" verticalDpi="300"/>
  <colBreaks count="1" manualBreakCount="1">
    <brk id="8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zoomScale="82" zoomScaleNormal="82" workbookViewId="0">
      <selection activeCell="A10" sqref="A10:G10"/>
    </sheetView>
  </sheetViews>
  <sheetFormatPr defaultColWidth="8.7109375" defaultRowHeight="15"/>
  <cols>
    <col min="1" max="1" width="16.140625" style="1" customWidth="1"/>
    <col min="2" max="2" width="33" style="1" customWidth="1"/>
    <col min="3" max="3" width="14.28515625" style="16" customWidth="1"/>
    <col min="4" max="4" width="8.7109375" style="1"/>
    <col min="5" max="5" width="12.5703125" style="1" customWidth="1"/>
    <col min="6" max="6" width="32.42578125" style="1" customWidth="1"/>
    <col min="7" max="7" width="16" style="16" customWidth="1"/>
    <col min="8" max="9" width="8.7109375" style="1"/>
    <col min="10" max="10" width="29.140625" style="1" customWidth="1"/>
    <col min="11" max="996" width="8.7109375" style="1"/>
    <col min="997" max="1024" width="9.140625" style="1" customWidth="1"/>
  </cols>
  <sheetData>
    <row r="1" spans="1:7">
      <c r="B1" s="17"/>
      <c r="C1" s="18"/>
      <c r="D1" s="17"/>
    </row>
    <row r="2" spans="1:7">
      <c r="B2" s="17"/>
      <c r="C2" s="18"/>
      <c r="D2" s="17"/>
    </row>
    <row r="3" spans="1:7">
      <c r="B3" s="17"/>
      <c r="C3" s="18"/>
      <c r="D3" s="17"/>
    </row>
    <row r="4" spans="1:7">
      <c r="B4" s="17"/>
      <c r="C4" s="18"/>
      <c r="D4" s="17"/>
    </row>
    <row r="5" spans="1:7">
      <c r="B5" s="17"/>
      <c r="C5" s="18"/>
      <c r="D5" s="17"/>
    </row>
    <row r="6" spans="1:7" ht="15.75" customHeight="1">
      <c r="A6" s="399" t="s">
        <v>0</v>
      </c>
      <c r="B6" s="399"/>
      <c r="C6" s="399"/>
      <c r="D6" s="399"/>
      <c r="E6" s="399"/>
      <c r="F6" s="399"/>
      <c r="G6" s="399"/>
    </row>
    <row r="7" spans="1:7" ht="15.75" customHeight="1">
      <c r="A7" s="399" t="s">
        <v>2</v>
      </c>
      <c r="B7" s="399"/>
      <c r="C7" s="399"/>
      <c r="D7" s="399"/>
      <c r="E7" s="399"/>
      <c r="F7" s="399"/>
      <c r="G7" s="399"/>
    </row>
    <row r="8" spans="1:7" ht="15" customHeight="1">
      <c r="A8" s="406" t="s">
        <v>554</v>
      </c>
      <c r="B8" s="406"/>
      <c r="C8" s="406"/>
      <c r="D8" s="406"/>
      <c r="E8" s="406"/>
      <c r="F8" s="406"/>
      <c r="G8" s="406"/>
    </row>
    <row r="9" spans="1:7">
      <c r="B9" s="19"/>
      <c r="C9" s="20"/>
      <c r="D9" s="19"/>
    </row>
    <row r="10" spans="1:7" ht="41.25" customHeight="1">
      <c r="A10" s="446" t="s">
        <v>555</v>
      </c>
      <c r="B10" s="446"/>
      <c r="C10" s="446"/>
      <c r="D10" s="446"/>
      <c r="E10" s="446"/>
      <c r="F10" s="446"/>
      <c r="G10" s="446"/>
    </row>
    <row r="12" spans="1:7" ht="28.5" customHeight="1">
      <c r="A12" s="446" t="s">
        <v>556</v>
      </c>
      <c r="B12" s="446"/>
      <c r="C12" s="446"/>
      <c r="D12" s="446"/>
      <c r="E12" s="446"/>
      <c r="F12" s="446"/>
      <c r="G12" s="446"/>
    </row>
    <row r="13" spans="1:7" ht="30.75" customHeight="1">
      <c r="A13" s="447" t="s">
        <v>557</v>
      </c>
      <c r="B13" s="447"/>
      <c r="C13" s="447"/>
      <c r="E13" s="448" t="s">
        <v>558</v>
      </c>
      <c r="F13" s="448"/>
      <c r="G13" s="448"/>
    </row>
    <row r="14" spans="1:7" ht="27.75" customHeight="1">
      <c r="A14" s="452" t="s">
        <v>559</v>
      </c>
      <c r="B14" s="21" t="s">
        <v>560</v>
      </c>
      <c r="C14" s="22" t="s">
        <v>561</v>
      </c>
      <c r="E14" s="449" t="s">
        <v>562</v>
      </c>
      <c r="F14" s="449"/>
      <c r="G14" s="23">
        <v>1</v>
      </c>
    </row>
    <row r="15" spans="1:7" ht="27.75" customHeight="1">
      <c r="A15" s="452"/>
      <c r="B15" s="21" t="s">
        <v>563</v>
      </c>
      <c r="C15" s="22" t="s">
        <v>561</v>
      </c>
      <c r="E15" s="454" t="s">
        <v>564</v>
      </c>
      <c r="F15" s="24" t="s">
        <v>565</v>
      </c>
      <c r="G15" s="22" t="s">
        <v>561</v>
      </c>
    </row>
    <row r="16" spans="1:7" ht="27.75" customHeight="1">
      <c r="A16" s="452"/>
      <c r="B16" s="25" t="s">
        <v>566</v>
      </c>
      <c r="C16" s="22" t="s">
        <v>561</v>
      </c>
      <c r="E16" s="454"/>
      <c r="F16" s="24" t="s">
        <v>563</v>
      </c>
      <c r="G16" s="22" t="s">
        <v>561</v>
      </c>
    </row>
    <row r="17" spans="1:7" ht="27.75" customHeight="1">
      <c r="A17" s="452"/>
      <c r="B17" s="21" t="s">
        <v>567</v>
      </c>
      <c r="C17" s="22" t="s">
        <v>561</v>
      </c>
      <c r="E17" s="454"/>
      <c r="F17" s="24" t="s">
        <v>568</v>
      </c>
      <c r="G17" s="22" t="s">
        <v>561</v>
      </c>
    </row>
    <row r="18" spans="1:7" ht="27.75" customHeight="1">
      <c r="A18" s="452"/>
      <c r="B18" s="21" t="s">
        <v>569</v>
      </c>
      <c r="C18" s="22" t="s">
        <v>561</v>
      </c>
      <c r="E18" s="454"/>
      <c r="F18" s="24" t="s">
        <v>570</v>
      </c>
      <c r="G18" s="22" t="s">
        <v>561</v>
      </c>
    </row>
    <row r="19" spans="1:7" ht="27.75" customHeight="1">
      <c r="A19" s="452"/>
      <c r="B19" s="21" t="s">
        <v>571</v>
      </c>
      <c r="C19" s="22" t="s">
        <v>561</v>
      </c>
      <c r="E19" s="454"/>
      <c r="F19" s="24" t="s">
        <v>566</v>
      </c>
      <c r="G19" s="22" t="s">
        <v>561</v>
      </c>
    </row>
    <row r="20" spans="1:7" ht="27.75" customHeight="1">
      <c r="A20" s="452"/>
      <c r="B20" s="21" t="s">
        <v>572</v>
      </c>
      <c r="C20" s="22" t="s">
        <v>561</v>
      </c>
      <c r="E20" s="454"/>
      <c r="F20" s="24" t="s">
        <v>573</v>
      </c>
      <c r="G20" s="22" t="s">
        <v>574</v>
      </c>
    </row>
    <row r="21" spans="1:7" ht="27.75" customHeight="1">
      <c r="A21" s="452"/>
      <c r="B21" s="21" t="s">
        <v>575</v>
      </c>
      <c r="C21" s="22" t="s">
        <v>561</v>
      </c>
      <c r="E21" s="454"/>
      <c r="F21" s="24" t="s">
        <v>576</v>
      </c>
      <c r="G21" s="22" t="s">
        <v>561</v>
      </c>
    </row>
    <row r="22" spans="1:7" ht="27.75" customHeight="1">
      <c r="A22" s="453" t="s">
        <v>577</v>
      </c>
      <c r="B22" s="24" t="s">
        <v>565</v>
      </c>
      <c r="C22" s="22" t="s">
        <v>561</v>
      </c>
      <c r="E22" s="454"/>
      <c r="F22" s="24" t="s">
        <v>578</v>
      </c>
      <c r="G22" s="22" t="s">
        <v>561</v>
      </c>
    </row>
    <row r="23" spans="1:7" ht="27.75" customHeight="1">
      <c r="A23" s="453"/>
      <c r="B23" s="24" t="s">
        <v>579</v>
      </c>
      <c r="C23" s="22" t="s">
        <v>561</v>
      </c>
      <c r="E23" s="454"/>
      <c r="F23" s="24" t="s">
        <v>580</v>
      </c>
      <c r="G23" s="22" t="s">
        <v>561</v>
      </c>
    </row>
    <row r="24" spans="1:7" ht="27.75" customHeight="1">
      <c r="A24" s="453"/>
      <c r="B24" s="24" t="s">
        <v>581</v>
      </c>
      <c r="C24" s="22" t="s">
        <v>561</v>
      </c>
      <c r="E24" s="454"/>
      <c r="F24" s="24" t="s">
        <v>582</v>
      </c>
      <c r="G24" s="22" t="s">
        <v>561</v>
      </c>
    </row>
    <row r="25" spans="1:7" ht="27.75" customHeight="1">
      <c r="A25" s="453"/>
      <c r="B25" s="24" t="s">
        <v>583</v>
      </c>
      <c r="C25" s="22" t="s">
        <v>561</v>
      </c>
      <c r="E25" s="454"/>
      <c r="F25" s="24" t="s">
        <v>584</v>
      </c>
      <c r="G25" s="22" t="s">
        <v>561</v>
      </c>
    </row>
    <row r="26" spans="1:7" ht="27.75" customHeight="1">
      <c r="A26" s="453"/>
      <c r="B26" s="24" t="s">
        <v>585</v>
      </c>
      <c r="C26" s="22" t="s">
        <v>561</v>
      </c>
      <c r="E26" s="454"/>
      <c r="F26" s="24" t="s">
        <v>586</v>
      </c>
      <c r="G26" s="22" t="s">
        <v>561</v>
      </c>
    </row>
    <row r="27" spans="1:7" ht="27.75" customHeight="1">
      <c r="A27" s="453"/>
      <c r="B27" s="24" t="s">
        <v>587</v>
      </c>
      <c r="C27" s="22" t="s">
        <v>574</v>
      </c>
      <c r="E27" s="454"/>
      <c r="F27" s="24" t="s">
        <v>588</v>
      </c>
      <c r="G27" s="22" t="s">
        <v>561</v>
      </c>
    </row>
    <row r="28" spans="1:7" ht="27.75" customHeight="1">
      <c r="A28" s="453"/>
      <c r="B28" s="24" t="s">
        <v>584</v>
      </c>
      <c r="C28" s="22" t="s">
        <v>561</v>
      </c>
      <c r="E28" s="454"/>
      <c r="F28" s="24" t="s">
        <v>589</v>
      </c>
      <c r="G28" s="22" t="s">
        <v>561</v>
      </c>
    </row>
    <row r="29" spans="1:7" ht="27.75" customHeight="1">
      <c r="A29" s="453"/>
      <c r="B29" s="24" t="s">
        <v>590</v>
      </c>
      <c r="C29" s="22" t="s">
        <v>561</v>
      </c>
      <c r="E29" s="454"/>
      <c r="F29" s="24" t="s">
        <v>591</v>
      </c>
      <c r="G29" s="22" t="s">
        <v>561</v>
      </c>
    </row>
    <row r="30" spans="1:7" ht="27.75" customHeight="1">
      <c r="A30" s="453"/>
      <c r="B30" s="24" t="s">
        <v>592</v>
      </c>
      <c r="C30" s="22" t="s">
        <v>561</v>
      </c>
      <c r="E30" s="454"/>
      <c r="F30" s="24" t="s">
        <v>593</v>
      </c>
      <c r="G30" s="22" t="s">
        <v>561</v>
      </c>
    </row>
    <row r="31" spans="1:7" ht="27.75" customHeight="1">
      <c r="A31" s="453"/>
      <c r="B31" s="24" t="s">
        <v>594</v>
      </c>
      <c r="C31" s="22" t="s">
        <v>561</v>
      </c>
      <c r="E31" s="454"/>
      <c r="F31" s="24" t="s">
        <v>595</v>
      </c>
      <c r="G31" s="22" t="s">
        <v>561</v>
      </c>
    </row>
    <row r="32" spans="1:7" ht="27.75" customHeight="1">
      <c r="A32" s="453"/>
      <c r="B32" s="24" t="s">
        <v>596</v>
      </c>
      <c r="C32" s="22" t="s">
        <v>561</v>
      </c>
      <c r="E32" s="454"/>
      <c r="F32" s="24" t="s">
        <v>597</v>
      </c>
      <c r="G32" s="22" t="s">
        <v>561</v>
      </c>
    </row>
    <row r="33" spans="1:7" ht="27.75" customHeight="1">
      <c r="A33" s="453"/>
      <c r="B33" s="24" t="s">
        <v>586</v>
      </c>
      <c r="C33" s="22" t="s">
        <v>561</v>
      </c>
      <c r="E33" s="454"/>
      <c r="F33" s="24" t="s">
        <v>598</v>
      </c>
      <c r="G33" s="22" t="s">
        <v>561</v>
      </c>
    </row>
    <row r="34" spans="1:7" ht="27.75" customHeight="1">
      <c r="A34" s="453"/>
      <c r="B34" s="24" t="s">
        <v>593</v>
      </c>
      <c r="C34" s="22" t="s">
        <v>561</v>
      </c>
      <c r="E34" s="454"/>
      <c r="F34" s="24" t="s">
        <v>581</v>
      </c>
      <c r="G34" s="22" t="s">
        <v>561</v>
      </c>
    </row>
    <row r="35" spans="1:7" ht="27.75" customHeight="1">
      <c r="A35" s="453"/>
      <c r="B35" s="24" t="s">
        <v>595</v>
      </c>
      <c r="C35" s="22" t="s">
        <v>561</v>
      </c>
      <c r="E35" s="454"/>
      <c r="F35" s="24" t="s">
        <v>583</v>
      </c>
      <c r="G35" s="22" t="s">
        <v>561</v>
      </c>
    </row>
    <row r="36" spans="1:7" ht="27.75" customHeight="1">
      <c r="A36" s="453"/>
      <c r="B36" s="24" t="s">
        <v>599</v>
      </c>
      <c r="C36" s="22" t="s">
        <v>561</v>
      </c>
      <c r="E36" s="26"/>
      <c r="F36" s="27"/>
      <c r="G36" s="28"/>
    </row>
    <row r="37" spans="1:7" ht="27.75" customHeight="1">
      <c r="A37" s="453"/>
      <c r="B37" s="24" t="s">
        <v>600</v>
      </c>
      <c r="C37" s="22" t="s">
        <v>561</v>
      </c>
      <c r="E37" s="26"/>
      <c r="F37" s="27"/>
      <c r="G37" s="28"/>
    </row>
    <row r="38" spans="1:7" ht="27.75" customHeight="1">
      <c r="A38" s="453"/>
      <c r="B38" s="24" t="s">
        <v>601</v>
      </c>
      <c r="C38" s="22" t="s">
        <v>561</v>
      </c>
      <c r="E38" s="29"/>
      <c r="F38" s="30"/>
      <c r="G38" s="28"/>
    </row>
    <row r="39" spans="1:7">
      <c r="E39" s="29"/>
      <c r="F39" s="30"/>
      <c r="G39" s="28"/>
    </row>
    <row r="40" spans="1:7">
      <c r="E40" s="29"/>
      <c r="F40" s="30"/>
      <c r="G40" s="28"/>
    </row>
    <row r="43" spans="1:7" ht="15" customHeight="1">
      <c r="A43" s="450" t="s">
        <v>602</v>
      </c>
      <c r="B43" s="450"/>
      <c r="C43" s="450"/>
      <c r="D43" s="450"/>
    </row>
    <row r="44" spans="1:7" ht="15" customHeight="1">
      <c r="A44" s="451" t="s">
        <v>603</v>
      </c>
      <c r="B44" s="451"/>
      <c r="C44" s="451"/>
      <c r="D44" s="451"/>
    </row>
    <row r="45" spans="1:7" ht="15" customHeight="1">
      <c r="A45" s="451" t="s">
        <v>604</v>
      </c>
      <c r="B45" s="451"/>
      <c r="C45" s="451"/>
      <c r="D45" s="451"/>
    </row>
    <row r="46" spans="1:7" ht="15" customHeight="1">
      <c r="A46" s="451" t="s">
        <v>605</v>
      </c>
      <c r="B46" s="451"/>
      <c r="C46" s="451"/>
      <c r="D46" s="451"/>
    </row>
  </sheetData>
  <sheetProtection password="B090" sheet="1" objects="1" scenarios="1"/>
  <mergeCells count="15">
    <mergeCell ref="A45:D45"/>
    <mergeCell ref="A46:D46"/>
    <mergeCell ref="A14:A21"/>
    <mergeCell ref="A22:A38"/>
    <mergeCell ref="E15:E35"/>
    <mergeCell ref="A13:C13"/>
    <mergeCell ref="E13:G13"/>
    <mergeCell ref="E14:F14"/>
    <mergeCell ref="A43:D43"/>
    <mergeCell ref="A44:D44"/>
    <mergeCell ref="A6:G6"/>
    <mergeCell ref="A7:G7"/>
    <mergeCell ref="A8:G8"/>
    <mergeCell ref="A10:G10"/>
    <mergeCell ref="A12:G12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53"/>
  <sheetViews>
    <sheetView zoomScale="82" zoomScaleNormal="82" workbookViewId="0">
      <selection activeCell="A7" sqref="A7:F7"/>
    </sheetView>
  </sheetViews>
  <sheetFormatPr defaultColWidth="9.140625" defaultRowHeight="15"/>
  <cols>
    <col min="1" max="1" width="34.28515625" style="1" customWidth="1"/>
    <col min="2" max="2" width="23.7109375" style="1" customWidth="1"/>
    <col min="3" max="3" width="31" style="1" customWidth="1"/>
    <col min="4" max="4" width="57.7109375" style="1" customWidth="1"/>
    <col min="5" max="6" width="27.85546875" style="1" customWidth="1"/>
    <col min="7" max="1024" width="9.140625" style="1"/>
  </cols>
  <sheetData>
    <row r="2" spans="1:6" ht="18" customHeight="1">
      <c r="B2" s="2"/>
      <c r="C2" s="378" t="s">
        <v>0</v>
      </c>
      <c r="D2" s="378"/>
      <c r="E2" s="2"/>
      <c r="F2" s="112"/>
    </row>
    <row r="3" spans="1:6" ht="15.75" customHeight="1">
      <c r="B3" s="2"/>
      <c r="C3" s="378" t="s">
        <v>2</v>
      </c>
      <c r="D3" s="378"/>
      <c r="E3" s="2"/>
      <c r="F3" s="110"/>
    </row>
    <row r="4" spans="1:6" ht="15" customHeight="1">
      <c r="B4" s="3"/>
      <c r="C4" s="378" t="s">
        <v>5</v>
      </c>
      <c r="D4" s="378"/>
      <c r="E4" s="3"/>
      <c r="F4" s="111"/>
    </row>
    <row r="7" spans="1:6" ht="61.5" customHeight="1">
      <c r="A7" s="379" t="s">
        <v>147</v>
      </c>
      <c r="B7" s="379"/>
      <c r="C7" s="379"/>
      <c r="D7" s="379"/>
      <c r="E7" s="379"/>
      <c r="F7" s="379"/>
    </row>
    <row r="9" spans="1:6">
      <c r="A9" s="4" t="s">
        <v>148</v>
      </c>
      <c r="B9" s="4" t="s">
        <v>149</v>
      </c>
      <c r="C9" s="4" t="s">
        <v>150</v>
      </c>
      <c r="D9" s="4" t="s">
        <v>14</v>
      </c>
      <c r="E9" s="4" t="s">
        <v>151</v>
      </c>
      <c r="F9" s="4" t="s">
        <v>152</v>
      </c>
    </row>
    <row r="10" spans="1:6">
      <c r="A10" s="263"/>
      <c r="B10" s="264" t="s">
        <v>153</v>
      </c>
      <c r="C10" s="264"/>
      <c r="D10" s="264" t="s">
        <v>154</v>
      </c>
      <c r="E10" s="265">
        <v>649.23</v>
      </c>
      <c r="F10" s="265">
        <v>0</v>
      </c>
    </row>
    <row r="11" spans="1:6">
      <c r="A11" s="263"/>
      <c r="B11" s="264"/>
      <c r="C11" s="264"/>
      <c r="D11" s="264"/>
      <c r="E11" s="265">
        <v>0</v>
      </c>
      <c r="F11" s="265">
        <v>0</v>
      </c>
    </row>
    <row r="12" spans="1:6">
      <c r="A12" s="9"/>
      <c r="B12" s="9"/>
      <c r="C12" s="9"/>
      <c r="D12" s="9"/>
      <c r="E12" s="10">
        <v>0</v>
      </c>
      <c r="F12" s="10">
        <v>0</v>
      </c>
    </row>
    <row r="13" spans="1:6">
      <c r="A13" s="9"/>
      <c r="B13" s="9"/>
      <c r="C13" s="9"/>
      <c r="D13" s="9"/>
      <c r="E13" s="10">
        <v>0</v>
      </c>
      <c r="F13" s="10">
        <v>0</v>
      </c>
    </row>
    <row r="14" spans="1:6">
      <c r="A14" s="9"/>
      <c r="B14" s="9"/>
      <c r="C14" s="9"/>
      <c r="D14" s="9"/>
      <c r="E14" s="10">
        <v>0</v>
      </c>
      <c r="F14" s="10">
        <v>0</v>
      </c>
    </row>
    <row r="15" spans="1:6">
      <c r="A15" s="9"/>
      <c r="B15" s="9"/>
      <c r="C15" s="9"/>
      <c r="D15" s="9"/>
      <c r="E15" s="10">
        <v>0</v>
      </c>
      <c r="F15" s="10">
        <v>0</v>
      </c>
    </row>
    <row r="16" spans="1:6">
      <c r="A16" s="9"/>
      <c r="B16" s="9"/>
      <c r="C16" s="9"/>
      <c r="D16" s="9"/>
      <c r="E16" s="10">
        <v>0</v>
      </c>
      <c r="F16" s="10">
        <v>0</v>
      </c>
    </row>
    <row r="17" spans="1:6">
      <c r="A17" s="9"/>
      <c r="B17" s="9"/>
      <c r="C17" s="9"/>
      <c r="D17" s="9"/>
      <c r="E17" s="10">
        <v>0</v>
      </c>
      <c r="F17" s="10">
        <v>0</v>
      </c>
    </row>
    <row r="18" spans="1:6">
      <c r="A18" s="9"/>
      <c r="B18" s="9"/>
      <c r="C18" s="9"/>
      <c r="D18" s="9"/>
      <c r="E18" s="10">
        <v>0</v>
      </c>
      <c r="F18" s="10">
        <v>0</v>
      </c>
    </row>
    <row r="19" spans="1:6">
      <c r="A19" s="9"/>
      <c r="B19" s="9"/>
      <c r="C19" s="9"/>
      <c r="D19" s="9"/>
      <c r="E19" s="10">
        <v>0</v>
      </c>
      <c r="F19" s="10">
        <v>0</v>
      </c>
    </row>
    <row r="20" spans="1:6">
      <c r="A20" s="9"/>
      <c r="B20" s="9"/>
      <c r="C20" s="9"/>
      <c r="D20" s="9"/>
      <c r="E20" s="10">
        <v>0</v>
      </c>
      <c r="F20" s="10">
        <v>0</v>
      </c>
    </row>
    <row r="21" spans="1:6">
      <c r="A21" s="9"/>
      <c r="B21" s="9"/>
      <c r="C21" s="9"/>
      <c r="D21" s="9"/>
      <c r="E21" s="10">
        <v>0</v>
      </c>
      <c r="F21" s="10">
        <v>0</v>
      </c>
    </row>
    <row r="22" spans="1:6">
      <c r="A22" s="9"/>
      <c r="B22" s="9"/>
      <c r="C22" s="9"/>
      <c r="D22" s="9"/>
      <c r="E22" s="10">
        <v>0</v>
      </c>
      <c r="F22" s="10">
        <v>0</v>
      </c>
    </row>
    <row r="23" spans="1:6">
      <c r="A23" s="9"/>
      <c r="B23" s="9"/>
      <c r="C23" s="9"/>
      <c r="D23" s="9"/>
      <c r="E23" s="10">
        <v>0</v>
      </c>
      <c r="F23" s="10">
        <v>0</v>
      </c>
    </row>
    <row r="24" spans="1:6">
      <c r="A24" s="9"/>
      <c r="B24" s="9"/>
      <c r="C24" s="9"/>
      <c r="D24" s="9"/>
      <c r="E24" s="10">
        <v>0</v>
      </c>
      <c r="F24" s="10">
        <v>0</v>
      </c>
    </row>
    <row r="25" spans="1:6">
      <c r="A25" s="9"/>
      <c r="B25" s="9"/>
      <c r="C25" s="9"/>
      <c r="D25" s="9"/>
      <c r="E25" s="10">
        <v>0</v>
      </c>
      <c r="F25" s="10">
        <v>0</v>
      </c>
    </row>
    <row r="26" spans="1:6">
      <c r="A26" s="9"/>
      <c r="B26" s="9"/>
      <c r="C26" s="9"/>
      <c r="D26" s="9"/>
      <c r="E26" s="10">
        <v>0</v>
      </c>
      <c r="F26" s="10">
        <v>0</v>
      </c>
    </row>
    <row r="27" spans="1:6">
      <c r="A27" s="9"/>
      <c r="B27" s="9"/>
      <c r="C27" s="9"/>
      <c r="D27" s="9"/>
      <c r="E27" s="10">
        <v>0</v>
      </c>
      <c r="F27" s="10">
        <v>0</v>
      </c>
    </row>
    <row r="28" spans="1:6">
      <c r="A28" s="9"/>
      <c r="B28" s="9"/>
      <c r="C28" s="9"/>
      <c r="D28" s="9"/>
      <c r="E28" s="10">
        <v>0</v>
      </c>
      <c r="F28" s="10">
        <v>0</v>
      </c>
    </row>
    <row r="29" spans="1:6">
      <c r="A29" s="9"/>
      <c r="B29" s="9"/>
      <c r="C29" s="9"/>
      <c r="D29" s="9"/>
      <c r="E29" s="10">
        <v>0</v>
      </c>
      <c r="F29" s="10">
        <v>0</v>
      </c>
    </row>
    <row r="30" spans="1:6">
      <c r="A30" s="9"/>
      <c r="B30" s="9"/>
      <c r="C30" s="9"/>
      <c r="D30" s="9"/>
      <c r="E30" s="10">
        <v>0</v>
      </c>
      <c r="F30" s="10">
        <v>0</v>
      </c>
    </row>
    <row r="31" spans="1:6">
      <c r="A31" s="9"/>
      <c r="B31" s="9"/>
      <c r="C31" s="9"/>
      <c r="D31" s="9"/>
      <c r="E31" s="10">
        <v>0</v>
      </c>
      <c r="F31" s="10">
        <v>0</v>
      </c>
    </row>
    <row r="32" spans="1:6">
      <c r="A32" s="9"/>
      <c r="B32" s="9"/>
      <c r="C32" s="9"/>
      <c r="D32" s="9"/>
      <c r="E32" s="10">
        <v>0</v>
      </c>
      <c r="F32" s="10">
        <v>0</v>
      </c>
    </row>
    <row r="33" spans="1:6">
      <c r="A33" s="9"/>
      <c r="B33" s="9"/>
      <c r="C33" s="9"/>
      <c r="D33" s="9"/>
      <c r="E33" s="10">
        <v>0</v>
      </c>
      <c r="F33" s="10">
        <v>0</v>
      </c>
    </row>
    <row r="34" spans="1:6">
      <c r="A34" s="9"/>
      <c r="B34" s="9"/>
      <c r="C34" s="9"/>
      <c r="D34" s="9"/>
      <c r="E34" s="10">
        <v>0</v>
      </c>
      <c r="F34" s="10">
        <v>0</v>
      </c>
    </row>
    <row r="35" spans="1:6">
      <c r="A35" s="9"/>
      <c r="B35" s="9"/>
      <c r="C35" s="9"/>
      <c r="D35" s="9"/>
      <c r="E35" s="10">
        <v>0</v>
      </c>
      <c r="F35" s="10">
        <v>0</v>
      </c>
    </row>
    <row r="36" spans="1:6">
      <c r="A36" s="9"/>
      <c r="B36" s="9"/>
      <c r="C36" s="9"/>
      <c r="D36" s="9"/>
      <c r="E36" s="10">
        <v>0</v>
      </c>
      <c r="F36" s="10">
        <v>0</v>
      </c>
    </row>
    <row r="37" spans="1:6">
      <c r="A37" s="9"/>
      <c r="B37" s="9"/>
      <c r="C37" s="9"/>
      <c r="D37" s="9"/>
      <c r="E37" s="10">
        <v>0</v>
      </c>
      <c r="F37" s="10">
        <v>0</v>
      </c>
    </row>
    <row r="38" spans="1:6">
      <c r="A38" s="9"/>
      <c r="B38" s="9"/>
      <c r="C38" s="9"/>
      <c r="D38" s="9"/>
      <c r="E38" s="10">
        <v>0</v>
      </c>
      <c r="F38" s="10">
        <v>0</v>
      </c>
    </row>
    <row r="39" spans="1:6">
      <c r="A39" s="9"/>
      <c r="B39" s="9"/>
      <c r="C39" s="9"/>
      <c r="D39" s="9"/>
      <c r="E39" s="10">
        <v>0</v>
      </c>
      <c r="F39" s="10">
        <v>0</v>
      </c>
    </row>
    <row r="40" spans="1:6" ht="15" customHeight="1">
      <c r="A40" s="380" t="s">
        <v>140</v>
      </c>
      <c r="B40" s="380"/>
      <c r="C40" s="380"/>
      <c r="D40" s="380"/>
      <c r="E40" s="13">
        <f>SUM(E10:E39)</f>
        <v>649.23</v>
      </c>
      <c r="F40" s="13">
        <f>SUM(F10:F39)</f>
        <v>0</v>
      </c>
    </row>
    <row r="41" spans="1:6">
      <c r="A41" s="14"/>
      <c r="B41" s="14"/>
      <c r="C41" s="14"/>
      <c r="D41" s="14"/>
      <c r="E41" s="14"/>
    </row>
    <row r="42" spans="1:6">
      <c r="B42" s="15"/>
      <c r="C42" s="15"/>
      <c r="D42" s="15"/>
      <c r="E42" s="15"/>
    </row>
    <row r="43" spans="1:6" ht="15" customHeight="1">
      <c r="A43" s="381" t="s">
        <v>155</v>
      </c>
      <c r="B43" s="381"/>
      <c r="C43" s="381"/>
    </row>
    <row r="44" spans="1:6" ht="15" customHeight="1">
      <c r="A44" s="382" t="s">
        <v>156</v>
      </c>
      <c r="B44" s="382"/>
      <c r="C44" s="266">
        <v>954.64</v>
      </c>
    </row>
    <row r="45" spans="1:6" ht="15" customHeight="1">
      <c r="A45" s="382" t="s">
        <v>157</v>
      </c>
      <c r="B45" s="382"/>
      <c r="C45" s="267">
        <f>E40</f>
        <v>649.23</v>
      </c>
      <c r="E45" s="268"/>
    </row>
    <row r="46" spans="1:6" ht="15" customHeight="1">
      <c r="A46" s="382" t="s">
        <v>158</v>
      </c>
      <c r="B46" s="382"/>
      <c r="C46" s="267">
        <f>F40</f>
        <v>0</v>
      </c>
      <c r="E46" s="268"/>
    </row>
    <row r="47" spans="1:6" ht="15" customHeight="1">
      <c r="A47" s="383" t="s">
        <v>159</v>
      </c>
      <c r="B47" s="383"/>
      <c r="C47" s="269">
        <f>C44-C45+C46</f>
        <v>305.41000000000003</v>
      </c>
    </row>
    <row r="52" spans="2:4" ht="15" customHeight="1">
      <c r="B52" s="384" t="s">
        <v>160</v>
      </c>
      <c r="C52" s="384"/>
      <c r="D52" s="384"/>
    </row>
    <row r="53" spans="2:4" ht="15" customHeight="1">
      <c r="B53" s="385" t="s">
        <v>161</v>
      </c>
      <c r="C53" s="385"/>
      <c r="D53" s="385"/>
    </row>
  </sheetData>
  <sheetProtection password="B090" sheet="1" objects="1" scenarios="1"/>
  <mergeCells count="12">
    <mergeCell ref="B52:D52"/>
    <mergeCell ref="B53:D53"/>
    <mergeCell ref="A43:C43"/>
    <mergeCell ref="A44:B44"/>
    <mergeCell ref="A45:B45"/>
    <mergeCell ref="A46:B46"/>
    <mergeCell ref="A47:B47"/>
    <mergeCell ref="C2:D2"/>
    <mergeCell ref="C3:D3"/>
    <mergeCell ref="C4:D4"/>
    <mergeCell ref="A7:F7"/>
    <mergeCell ref="A40:D40"/>
  </mergeCells>
  <pageMargins left="0.51180555555555496" right="0.51180555555555496" top="0.78749999999999998" bottom="0.78749999999999998" header="0.51180555555555496" footer="0.51180555555555496"/>
  <pageSetup firstPageNumber="0" orientation="landscape" useFirstPageNumber="1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42"/>
  <sheetViews>
    <sheetView zoomScale="70" zoomScaleNormal="70" workbookViewId="0">
      <selection activeCell="D10" sqref="D10:D14"/>
    </sheetView>
  </sheetViews>
  <sheetFormatPr defaultColWidth="9.140625" defaultRowHeight="15"/>
  <cols>
    <col min="1" max="1" width="18.5703125" style="1" customWidth="1"/>
    <col min="2" max="2" width="14.140625" style="1" customWidth="1"/>
    <col min="3" max="3" width="20.5703125" style="1" customWidth="1"/>
    <col min="4" max="4" width="18.5703125" style="1" customWidth="1"/>
    <col min="5" max="5" width="84.42578125" style="1" customWidth="1"/>
    <col min="6" max="6" width="56.5703125" style="1" customWidth="1"/>
    <col min="7" max="7" width="19.28515625" style="1" customWidth="1"/>
    <col min="8" max="8" width="10.7109375" style="1" customWidth="1"/>
    <col min="9" max="1024" width="9.140625" style="1"/>
  </cols>
  <sheetData>
    <row r="2" spans="1:7" ht="18" customHeight="1">
      <c r="C2" s="378" t="s">
        <v>0</v>
      </c>
      <c r="D2" s="378"/>
      <c r="E2" s="378"/>
      <c r="F2" s="378"/>
      <c r="G2" s="2"/>
    </row>
    <row r="3" spans="1:7" ht="15" customHeight="1">
      <c r="C3" s="378" t="s">
        <v>2</v>
      </c>
      <c r="D3" s="378"/>
      <c r="E3" s="378"/>
      <c r="F3" s="378"/>
      <c r="G3" s="2"/>
    </row>
    <row r="4" spans="1:7" ht="15" customHeight="1">
      <c r="C4" s="378" t="s">
        <v>5</v>
      </c>
      <c r="D4" s="378"/>
      <c r="E4" s="378"/>
      <c r="F4" s="378"/>
      <c r="G4" s="3"/>
    </row>
    <row r="7" spans="1:7" ht="61.5" customHeight="1">
      <c r="A7" s="379" t="s">
        <v>606</v>
      </c>
      <c r="B7" s="379"/>
      <c r="C7" s="379"/>
      <c r="D7" s="379"/>
      <c r="E7" s="379"/>
      <c r="F7" s="379"/>
      <c r="G7" s="379"/>
    </row>
    <row r="9" spans="1:7">
      <c r="A9" s="4" t="s">
        <v>148</v>
      </c>
      <c r="B9" s="4" t="s">
        <v>607</v>
      </c>
      <c r="C9" s="4" t="s">
        <v>608</v>
      </c>
      <c r="D9" s="4" t="s">
        <v>150</v>
      </c>
      <c r="E9" s="4" t="s">
        <v>609</v>
      </c>
      <c r="F9" s="4" t="s">
        <v>14</v>
      </c>
      <c r="G9" s="4" t="s">
        <v>610</v>
      </c>
    </row>
    <row r="10" spans="1:7">
      <c r="A10" s="5" t="s">
        <v>611</v>
      </c>
      <c r="B10" s="5" t="s">
        <v>476</v>
      </c>
      <c r="C10" s="6" t="s">
        <v>340</v>
      </c>
      <c r="D10" s="6" t="s">
        <v>339</v>
      </c>
      <c r="E10" s="6" t="s">
        <v>338</v>
      </c>
      <c r="F10" s="6" t="s">
        <v>612</v>
      </c>
      <c r="G10" s="7">
        <v>1842</v>
      </c>
    </row>
    <row r="11" spans="1:7">
      <c r="A11" s="5" t="s">
        <v>611</v>
      </c>
      <c r="B11" s="5" t="s">
        <v>476</v>
      </c>
      <c r="C11" s="6" t="s">
        <v>342</v>
      </c>
      <c r="D11" s="6" t="s">
        <v>341</v>
      </c>
      <c r="E11" s="6" t="s">
        <v>338</v>
      </c>
      <c r="F11" s="6" t="s">
        <v>613</v>
      </c>
      <c r="G11" s="8">
        <v>661.07</v>
      </c>
    </row>
    <row r="12" spans="1:7">
      <c r="A12" s="5" t="s">
        <v>611</v>
      </c>
      <c r="B12" s="5" t="s">
        <v>476</v>
      </c>
      <c r="C12" s="6" t="s">
        <v>342</v>
      </c>
      <c r="D12" s="6" t="s">
        <v>344</v>
      </c>
      <c r="E12" s="6" t="s">
        <v>338</v>
      </c>
      <c r="F12" s="6" t="s">
        <v>614</v>
      </c>
      <c r="G12" s="8">
        <v>1078.5999999999999</v>
      </c>
    </row>
    <row r="13" spans="1:7">
      <c r="A13" s="5" t="s">
        <v>615</v>
      </c>
      <c r="B13" s="5" t="s">
        <v>476</v>
      </c>
      <c r="C13" s="6" t="s">
        <v>349</v>
      </c>
      <c r="D13" s="6" t="s">
        <v>348</v>
      </c>
      <c r="E13" s="6" t="s">
        <v>347</v>
      </c>
      <c r="F13" s="6" t="s">
        <v>616</v>
      </c>
      <c r="G13" s="8">
        <v>21403.1</v>
      </c>
    </row>
    <row r="14" spans="1:7">
      <c r="A14" s="5" t="s">
        <v>617</v>
      </c>
      <c r="B14" s="5" t="s">
        <v>476</v>
      </c>
      <c r="C14" s="6" t="s">
        <v>355</v>
      </c>
      <c r="D14" s="6" t="s">
        <v>354</v>
      </c>
      <c r="E14" s="6" t="s">
        <v>353</v>
      </c>
      <c r="F14" s="6" t="s">
        <v>618</v>
      </c>
      <c r="G14" s="8">
        <v>23750</v>
      </c>
    </row>
    <row r="15" spans="1:7">
      <c r="A15" s="9"/>
      <c r="B15" s="9"/>
      <c r="C15" s="9"/>
      <c r="D15" s="9"/>
      <c r="E15" s="9"/>
      <c r="F15" s="9"/>
      <c r="G15" s="10">
        <v>0</v>
      </c>
    </row>
    <row r="16" spans="1:7">
      <c r="A16" s="9"/>
      <c r="B16" s="9"/>
      <c r="C16" s="9"/>
      <c r="D16" s="9"/>
      <c r="E16" s="9"/>
      <c r="F16" s="11"/>
      <c r="G16" s="10">
        <v>0</v>
      </c>
    </row>
    <row r="17" spans="1:7">
      <c r="A17" s="9"/>
      <c r="B17" s="9"/>
      <c r="C17" s="9"/>
      <c r="D17" s="9"/>
      <c r="E17" s="9"/>
      <c r="F17" s="9"/>
      <c r="G17" s="10">
        <v>0</v>
      </c>
    </row>
    <row r="18" spans="1:7">
      <c r="A18" s="9"/>
      <c r="B18" s="9"/>
      <c r="C18" s="9"/>
      <c r="D18" s="9"/>
      <c r="E18" s="9"/>
      <c r="F18" s="9"/>
      <c r="G18" s="10">
        <v>0</v>
      </c>
    </row>
    <row r="19" spans="1:7">
      <c r="A19" s="9"/>
      <c r="B19" s="9"/>
      <c r="C19" s="9"/>
      <c r="D19" s="9"/>
      <c r="E19" s="9"/>
      <c r="F19" s="9"/>
      <c r="G19" s="10">
        <v>0</v>
      </c>
    </row>
    <row r="20" spans="1:7">
      <c r="A20" s="9"/>
      <c r="B20" s="9"/>
      <c r="C20" s="9"/>
      <c r="D20" s="9"/>
      <c r="E20" s="9"/>
      <c r="F20" s="9"/>
      <c r="G20" s="10">
        <v>0</v>
      </c>
    </row>
    <row r="21" spans="1:7">
      <c r="A21" s="12"/>
      <c r="B21" s="12"/>
      <c r="C21" s="12"/>
      <c r="D21" s="12"/>
      <c r="E21" s="12"/>
      <c r="F21" s="12"/>
      <c r="G21" s="10">
        <v>0</v>
      </c>
    </row>
    <row r="22" spans="1:7">
      <c r="A22" s="12"/>
      <c r="B22" s="12"/>
      <c r="C22" s="12"/>
      <c r="D22" s="12"/>
      <c r="E22" s="12"/>
      <c r="F22" s="12"/>
      <c r="G22" s="10">
        <v>0</v>
      </c>
    </row>
    <row r="23" spans="1:7">
      <c r="A23" s="12"/>
      <c r="B23" s="12"/>
      <c r="C23" s="12"/>
      <c r="D23" s="12"/>
      <c r="E23" s="12"/>
      <c r="F23" s="12"/>
      <c r="G23" s="10">
        <v>0</v>
      </c>
    </row>
    <row r="24" spans="1:7">
      <c r="A24" s="12"/>
      <c r="B24" s="12"/>
      <c r="C24" s="12"/>
      <c r="D24" s="12"/>
      <c r="E24" s="12"/>
      <c r="F24" s="12"/>
      <c r="G24" s="10">
        <v>0</v>
      </c>
    </row>
    <row r="25" spans="1:7">
      <c r="A25" s="12"/>
      <c r="B25" s="12"/>
      <c r="C25" s="12"/>
      <c r="D25" s="12"/>
      <c r="E25" s="12"/>
      <c r="F25" s="12"/>
      <c r="G25" s="10">
        <v>0</v>
      </c>
    </row>
    <row r="26" spans="1:7">
      <c r="A26" s="12"/>
      <c r="B26" s="12"/>
      <c r="C26" s="12"/>
      <c r="D26" s="12"/>
      <c r="E26" s="12"/>
      <c r="F26" s="12"/>
      <c r="G26" s="10">
        <v>0</v>
      </c>
    </row>
    <row r="27" spans="1:7">
      <c r="A27" s="12"/>
      <c r="B27" s="12"/>
      <c r="C27" s="12"/>
      <c r="D27" s="12"/>
      <c r="E27" s="12"/>
      <c r="F27" s="12"/>
      <c r="G27" s="10">
        <v>0</v>
      </c>
    </row>
    <row r="28" spans="1:7">
      <c r="A28" s="12"/>
      <c r="B28" s="12"/>
      <c r="C28" s="12"/>
      <c r="D28" s="12"/>
      <c r="E28" s="12"/>
      <c r="F28" s="12"/>
      <c r="G28" s="10">
        <v>0</v>
      </c>
    </row>
    <row r="29" spans="1:7">
      <c r="A29" s="12"/>
      <c r="B29" s="12"/>
      <c r="C29" s="12"/>
      <c r="D29" s="12"/>
      <c r="E29" s="12"/>
      <c r="F29" s="12"/>
      <c r="G29" s="10">
        <v>0</v>
      </c>
    </row>
    <row r="30" spans="1:7">
      <c r="A30" s="9"/>
      <c r="B30" s="9"/>
      <c r="C30" s="9"/>
      <c r="D30" s="9"/>
      <c r="E30" s="9"/>
      <c r="F30" s="9"/>
      <c r="G30" s="10">
        <v>0</v>
      </c>
    </row>
    <row r="31" spans="1:7">
      <c r="A31" s="9"/>
      <c r="B31" s="9"/>
      <c r="C31" s="9"/>
      <c r="D31" s="9"/>
      <c r="E31" s="9"/>
      <c r="F31" s="9"/>
      <c r="G31" s="10">
        <v>0</v>
      </c>
    </row>
    <row r="32" spans="1:7">
      <c r="A32" s="9"/>
      <c r="B32" s="9"/>
      <c r="C32" s="9"/>
      <c r="D32" s="9"/>
      <c r="E32" s="9"/>
      <c r="F32" s="9"/>
      <c r="G32" s="10">
        <v>0</v>
      </c>
    </row>
    <row r="33" spans="1:7">
      <c r="A33" s="9"/>
      <c r="B33" s="9"/>
      <c r="C33" s="9"/>
      <c r="D33" s="9"/>
      <c r="E33" s="9"/>
      <c r="F33" s="9"/>
      <c r="G33" s="10">
        <v>0</v>
      </c>
    </row>
    <row r="34" spans="1:7">
      <c r="A34" s="9"/>
      <c r="B34" s="9"/>
      <c r="C34" s="9"/>
      <c r="D34" s="9"/>
      <c r="E34" s="9"/>
      <c r="F34" s="9"/>
      <c r="G34" s="10">
        <v>0</v>
      </c>
    </row>
    <row r="35" spans="1:7">
      <c r="A35" s="9"/>
      <c r="B35" s="9"/>
      <c r="C35" s="9"/>
      <c r="D35" s="9"/>
      <c r="E35" s="9"/>
      <c r="F35" s="9"/>
      <c r="G35" s="10">
        <v>0</v>
      </c>
    </row>
    <row r="36" spans="1:7" ht="15" customHeight="1">
      <c r="A36" s="380" t="s">
        <v>140</v>
      </c>
      <c r="B36" s="380"/>
      <c r="C36" s="380"/>
      <c r="D36" s="380"/>
      <c r="E36" s="380"/>
      <c r="F36" s="380"/>
      <c r="G36" s="13">
        <f>SUM(G10:G35)</f>
        <v>48734.77</v>
      </c>
    </row>
    <row r="37" spans="1:7">
      <c r="A37" s="14"/>
      <c r="B37" s="14"/>
      <c r="C37" s="14"/>
      <c r="D37" s="14"/>
      <c r="E37" s="14"/>
      <c r="F37" s="14"/>
      <c r="G37" s="14"/>
    </row>
    <row r="38" spans="1:7">
      <c r="C38" s="15"/>
      <c r="D38" s="15"/>
      <c r="E38" s="15"/>
      <c r="F38" s="15"/>
      <c r="G38" s="15"/>
    </row>
    <row r="41" spans="1:7" ht="15" customHeight="1">
      <c r="C41" s="384" t="s">
        <v>160</v>
      </c>
      <c r="D41" s="384"/>
      <c r="E41" s="384"/>
      <c r="F41" s="384"/>
    </row>
    <row r="42" spans="1:7" ht="15" customHeight="1">
      <c r="C42" s="385" t="s">
        <v>161</v>
      </c>
      <c r="D42" s="385"/>
      <c r="E42" s="385"/>
      <c r="F42" s="385"/>
    </row>
  </sheetData>
  <protectedRanges>
    <protectedRange sqref="G10:G14" name="Intervalo2"/>
  </protectedRanges>
  <mergeCells count="7">
    <mergeCell ref="C41:F41"/>
    <mergeCell ref="C42:F42"/>
    <mergeCell ref="C2:F2"/>
    <mergeCell ref="C3:F3"/>
    <mergeCell ref="C4:F4"/>
    <mergeCell ref="A7:G7"/>
    <mergeCell ref="A36:F36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landscape" useFirstPageNumber="1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J200"/>
  <sheetViews>
    <sheetView zoomScale="82" zoomScaleNormal="82" workbookViewId="0">
      <selection activeCell="A8" sqref="A8:E8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8" style="1" customWidth="1"/>
    <col min="6" max="1024" width="9.140625" style="1"/>
  </cols>
  <sheetData>
    <row r="3" spans="1:5" ht="15.75" customHeight="1">
      <c r="B3" s="386" t="s">
        <v>0</v>
      </c>
      <c r="C3" s="386"/>
      <c r="D3" s="386"/>
    </row>
    <row r="4" spans="1:5" ht="15.75" customHeight="1">
      <c r="B4" s="386" t="s">
        <v>2</v>
      </c>
      <c r="C4" s="386"/>
      <c r="D4" s="386"/>
    </row>
    <row r="5" spans="1:5" ht="15.75" customHeight="1">
      <c r="B5" s="386" t="s">
        <v>5</v>
      </c>
      <c r="C5" s="386"/>
      <c r="D5" s="386"/>
    </row>
    <row r="8" spans="1:5" ht="50.25" customHeight="1">
      <c r="A8" s="387" t="s">
        <v>162</v>
      </c>
      <c r="B8" s="387"/>
      <c r="C8" s="387"/>
      <c r="D8" s="387"/>
      <c r="E8" s="387"/>
    </row>
    <row r="10" spans="1:5" ht="46.5" customHeight="1">
      <c r="A10" s="388" t="s">
        <v>163</v>
      </c>
      <c r="B10" s="388"/>
      <c r="C10" s="388"/>
      <c r="D10" s="388"/>
      <c r="E10" s="388"/>
    </row>
    <row r="13" spans="1:5">
      <c r="B13" s="389" t="s">
        <v>156</v>
      </c>
      <c r="C13" s="389"/>
      <c r="D13" s="253">
        <v>0</v>
      </c>
    </row>
    <row r="14" spans="1:5">
      <c r="B14" s="254" t="s">
        <v>149</v>
      </c>
      <c r="C14" s="254" t="s">
        <v>164</v>
      </c>
      <c r="D14" s="254" t="s">
        <v>165</v>
      </c>
    </row>
    <row r="15" spans="1:5">
      <c r="B15" s="255" t="s">
        <v>166</v>
      </c>
      <c r="C15" s="256">
        <v>51.9</v>
      </c>
      <c r="D15" s="256">
        <v>51.9</v>
      </c>
    </row>
    <row r="16" spans="1:5">
      <c r="B16" s="257"/>
      <c r="C16" s="256">
        <v>0</v>
      </c>
      <c r="D16" s="256">
        <v>0</v>
      </c>
    </row>
    <row r="17" spans="2:4">
      <c r="B17" s="257"/>
      <c r="C17" s="256">
        <v>0</v>
      </c>
      <c r="D17" s="256">
        <v>0</v>
      </c>
    </row>
    <row r="18" spans="2:4">
      <c r="B18" s="257"/>
      <c r="C18" s="256">
        <v>0</v>
      </c>
      <c r="D18" s="256">
        <v>0</v>
      </c>
    </row>
    <row r="19" spans="2:4">
      <c r="B19" s="257"/>
      <c r="C19" s="256">
        <v>0</v>
      </c>
      <c r="D19" s="256">
        <v>0</v>
      </c>
    </row>
    <row r="20" spans="2:4">
      <c r="B20" s="257"/>
      <c r="C20" s="256">
        <v>0</v>
      </c>
      <c r="D20" s="256">
        <v>0</v>
      </c>
    </row>
    <row r="21" spans="2:4">
      <c r="B21" s="257"/>
      <c r="C21" s="256">
        <v>0</v>
      </c>
      <c r="D21" s="256">
        <v>0</v>
      </c>
    </row>
    <row r="22" spans="2:4">
      <c r="B22" s="257"/>
      <c r="C22" s="256">
        <v>0</v>
      </c>
      <c r="D22" s="256">
        <v>0</v>
      </c>
    </row>
    <row r="23" spans="2:4">
      <c r="B23" s="257"/>
      <c r="C23" s="256">
        <v>0</v>
      </c>
      <c r="D23" s="256">
        <v>0</v>
      </c>
    </row>
    <row r="24" spans="2:4">
      <c r="B24" s="257"/>
      <c r="C24" s="256">
        <v>0</v>
      </c>
      <c r="D24" s="256">
        <v>0</v>
      </c>
    </row>
    <row r="25" spans="2:4">
      <c r="B25" s="257"/>
      <c r="C25" s="256">
        <v>0</v>
      </c>
      <c r="D25" s="256">
        <v>0</v>
      </c>
    </row>
    <row r="26" spans="2:4">
      <c r="B26" s="257"/>
      <c r="C26" s="256">
        <v>0</v>
      </c>
      <c r="D26" s="256">
        <v>0</v>
      </c>
    </row>
    <row r="27" spans="2:4">
      <c r="B27" s="257"/>
      <c r="C27" s="256">
        <v>0</v>
      </c>
      <c r="D27" s="256">
        <v>0</v>
      </c>
    </row>
    <row r="28" spans="2:4">
      <c r="B28" s="257"/>
      <c r="C28" s="256">
        <v>0</v>
      </c>
      <c r="D28" s="256">
        <v>0</v>
      </c>
    </row>
    <row r="29" spans="2:4">
      <c r="B29" s="257"/>
      <c r="C29" s="256">
        <v>0</v>
      </c>
      <c r="D29" s="256">
        <v>0</v>
      </c>
    </row>
    <row r="30" spans="2:4">
      <c r="B30" s="257"/>
      <c r="C30" s="256">
        <v>0</v>
      </c>
      <c r="D30" s="256">
        <v>0</v>
      </c>
    </row>
    <row r="31" spans="2:4">
      <c r="B31" s="257"/>
      <c r="C31" s="256">
        <v>0</v>
      </c>
      <c r="D31" s="256">
        <v>0</v>
      </c>
    </row>
    <row r="32" spans="2:4">
      <c r="B32" s="257"/>
      <c r="C32" s="256">
        <v>0</v>
      </c>
      <c r="D32" s="256">
        <v>0</v>
      </c>
    </row>
    <row r="33" spans="2:4">
      <c r="B33" s="257"/>
      <c r="C33" s="256">
        <v>0</v>
      </c>
      <c r="D33" s="256">
        <v>0</v>
      </c>
    </row>
    <row r="34" spans="2:4">
      <c r="B34" s="257"/>
      <c r="C34" s="256">
        <v>0</v>
      </c>
      <c r="D34" s="256">
        <v>0</v>
      </c>
    </row>
    <row r="35" spans="2:4">
      <c r="B35" s="257"/>
      <c r="C35" s="256">
        <v>0</v>
      </c>
      <c r="D35" s="256">
        <v>0</v>
      </c>
    </row>
    <row r="36" spans="2:4">
      <c r="B36" s="257"/>
      <c r="C36" s="256">
        <v>0</v>
      </c>
      <c r="D36" s="256">
        <v>0</v>
      </c>
    </row>
    <row r="37" spans="2:4">
      <c r="B37" s="257"/>
      <c r="C37" s="256">
        <v>0</v>
      </c>
      <c r="D37" s="256">
        <v>0</v>
      </c>
    </row>
    <row r="38" spans="2:4">
      <c r="B38" s="257"/>
      <c r="C38" s="256">
        <v>0</v>
      </c>
      <c r="D38" s="256">
        <v>0</v>
      </c>
    </row>
    <row r="39" spans="2:4">
      <c r="B39" s="257"/>
      <c r="C39" s="256">
        <v>0</v>
      </c>
      <c r="D39" s="256">
        <v>0</v>
      </c>
    </row>
    <row r="40" spans="2:4">
      <c r="B40" s="257"/>
      <c r="C40" s="256">
        <v>0</v>
      </c>
      <c r="D40" s="256">
        <v>0</v>
      </c>
    </row>
    <row r="41" spans="2:4">
      <c r="B41" s="257"/>
      <c r="C41" s="256">
        <v>0</v>
      </c>
      <c r="D41" s="256">
        <v>0</v>
      </c>
    </row>
    <row r="42" spans="2:4">
      <c r="B42" s="257"/>
      <c r="C42" s="256">
        <v>0</v>
      </c>
      <c r="D42" s="256">
        <v>0</v>
      </c>
    </row>
    <row r="43" spans="2:4">
      <c r="B43" s="257"/>
      <c r="C43" s="256">
        <v>0</v>
      </c>
      <c r="D43" s="256">
        <v>0</v>
      </c>
    </row>
    <row r="44" spans="2:4">
      <c r="B44" s="257"/>
      <c r="C44" s="256">
        <v>0</v>
      </c>
      <c r="D44" s="256">
        <v>0</v>
      </c>
    </row>
    <row r="45" spans="2:4">
      <c r="B45" s="257"/>
      <c r="C45" s="256">
        <v>0</v>
      </c>
      <c r="D45" s="256">
        <v>0</v>
      </c>
    </row>
    <row r="46" spans="2:4">
      <c r="B46" s="257"/>
      <c r="C46" s="256">
        <v>0</v>
      </c>
      <c r="D46" s="256">
        <v>0</v>
      </c>
    </row>
    <row r="47" spans="2:4">
      <c r="B47" s="257"/>
      <c r="C47" s="256">
        <v>0</v>
      </c>
      <c r="D47" s="256">
        <v>0</v>
      </c>
    </row>
    <row r="48" spans="2:4">
      <c r="B48" s="257"/>
      <c r="C48" s="256">
        <v>0</v>
      </c>
      <c r="D48" s="256">
        <v>0</v>
      </c>
    </row>
    <row r="49" spans="2:4">
      <c r="B49" s="257"/>
      <c r="C49" s="256">
        <v>0</v>
      </c>
      <c r="D49" s="256">
        <v>0</v>
      </c>
    </row>
    <row r="50" spans="2:4">
      <c r="B50" s="257"/>
      <c r="C50" s="256">
        <v>0</v>
      </c>
      <c r="D50" s="256">
        <v>0</v>
      </c>
    </row>
    <row r="51" spans="2:4">
      <c r="B51" s="257"/>
      <c r="C51" s="256">
        <v>0</v>
      </c>
      <c r="D51" s="256">
        <v>0</v>
      </c>
    </row>
    <row r="52" spans="2:4">
      <c r="B52" s="257"/>
      <c r="C52" s="256">
        <v>0</v>
      </c>
      <c r="D52" s="256">
        <v>0</v>
      </c>
    </row>
    <row r="53" spans="2:4">
      <c r="B53" s="257"/>
      <c r="C53" s="256">
        <v>0</v>
      </c>
      <c r="D53" s="256">
        <v>0</v>
      </c>
    </row>
    <row r="54" spans="2:4">
      <c r="B54" s="257"/>
      <c r="C54" s="256">
        <v>0</v>
      </c>
      <c r="D54" s="256">
        <v>0</v>
      </c>
    </row>
    <row r="55" spans="2:4">
      <c r="B55" s="257"/>
      <c r="C55" s="256">
        <v>0</v>
      </c>
      <c r="D55" s="256">
        <v>0</v>
      </c>
    </row>
    <row r="56" spans="2:4">
      <c r="B56" s="257"/>
      <c r="C56" s="256">
        <v>0</v>
      </c>
      <c r="D56" s="256">
        <v>0</v>
      </c>
    </row>
    <row r="57" spans="2:4">
      <c r="B57" s="257"/>
      <c r="C57" s="256">
        <v>0</v>
      </c>
      <c r="D57" s="256">
        <v>0</v>
      </c>
    </row>
    <row r="58" spans="2:4">
      <c r="B58" s="257"/>
      <c r="C58" s="256">
        <v>0</v>
      </c>
      <c r="D58" s="256">
        <v>0</v>
      </c>
    </row>
    <row r="59" spans="2:4">
      <c r="B59" s="257"/>
      <c r="C59" s="256">
        <v>0</v>
      </c>
      <c r="D59" s="256">
        <v>0</v>
      </c>
    </row>
    <row r="60" spans="2:4">
      <c r="B60" s="257"/>
      <c r="C60" s="256">
        <v>0</v>
      </c>
      <c r="D60" s="256">
        <v>0</v>
      </c>
    </row>
    <row r="61" spans="2:4">
      <c r="B61" s="257"/>
      <c r="C61" s="256">
        <v>0</v>
      </c>
      <c r="D61" s="256">
        <v>0</v>
      </c>
    </row>
    <row r="62" spans="2:4">
      <c r="B62" s="257"/>
      <c r="C62" s="256">
        <v>0</v>
      </c>
      <c r="D62" s="256">
        <v>0</v>
      </c>
    </row>
    <row r="63" spans="2:4">
      <c r="B63" s="257"/>
      <c r="C63" s="256">
        <v>0</v>
      </c>
      <c r="D63" s="256">
        <v>0</v>
      </c>
    </row>
    <row r="64" spans="2:4">
      <c r="B64" s="257"/>
      <c r="C64" s="256">
        <v>0</v>
      </c>
      <c r="D64" s="256">
        <v>0</v>
      </c>
    </row>
    <row r="65" spans="2:4">
      <c r="B65" s="257"/>
      <c r="C65" s="256">
        <v>0</v>
      </c>
      <c r="D65" s="256">
        <v>0</v>
      </c>
    </row>
    <row r="66" spans="2:4">
      <c r="B66" s="257"/>
      <c r="C66" s="256">
        <v>0</v>
      </c>
      <c r="D66" s="256">
        <v>0</v>
      </c>
    </row>
    <row r="67" spans="2:4">
      <c r="B67" s="257"/>
      <c r="C67" s="256">
        <v>0</v>
      </c>
      <c r="D67" s="256">
        <v>0</v>
      </c>
    </row>
    <row r="68" spans="2:4">
      <c r="B68" s="257"/>
      <c r="C68" s="256">
        <v>0</v>
      </c>
      <c r="D68" s="256">
        <v>0</v>
      </c>
    </row>
    <row r="69" spans="2:4">
      <c r="B69" s="257"/>
      <c r="C69" s="256">
        <v>0</v>
      </c>
      <c r="D69" s="256">
        <v>0</v>
      </c>
    </row>
    <row r="70" spans="2:4">
      <c r="B70" s="257"/>
      <c r="C70" s="256">
        <v>0</v>
      </c>
      <c r="D70" s="256">
        <v>0</v>
      </c>
    </row>
    <row r="71" spans="2:4">
      <c r="B71" s="257"/>
      <c r="C71" s="256">
        <v>0</v>
      </c>
      <c r="D71" s="256">
        <v>0</v>
      </c>
    </row>
    <row r="72" spans="2:4">
      <c r="B72" s="257"/>
      <c r="C72" s="256">
        <v>0</v>
      </c>
      <c r="D72" s="256">
        <v>0</v>
      </c>
    </row>
    <row r="73" spans="2:4">
      <c r="B73" s="257"/>
      <c r="C73" s="256">
        <v>0</v>
      </c>
      <c r="D73" s="256">
        <v>0</v>
      </c>
    </row>
    <row r="74" spans="2:4">
      <c r="B74" s="257"/>
      <c r="C74" s="256">
        <v>0</v>
      </c>
      <c r="D74" s="256">
        <v>0</v>
      </c>
    </row>
    <row r="75" spans="2:4">
      <c r="B75" s="257"/>
      <c r="C75" s="256">
        <v>0</v>
      </c>
      <c r="D75" s="256">
        <v>0</v>
      </c>
    </row>
    <row r="76" spans="2:4">
      <c r="B76" s="257"/>
      <c r="C76" s="256">
        <v>0</v>
      </c>
      <c r="D76" s="256">
        <v>0</v>
      </c>
    </row>
    <row r="77" spans="2:4">
      <c r="B77" s="257"/>
      <c r="C77" s="256">
        <v>0</v>
      </c>
      <c r="D77" s="256">
        <v>0</v>
      </c>
    </row>
    <row r="78" spans="2:4">
      <c r="B78" s="257"/>
      <c r="C78" s="256">
        <v>0</v>
      </c>
      <c r="D78" s="256">
        <v>0</v>
      </c>
    </row>
    <row r="79" spans="2:4">
      <c r="B79" s="257"/>
      <c r="C79" s="256">
        <v>0</v>
      </c>
      <c r="D79" s="256">
        <v>0</v>
      </c>
    </row>
    <row r="80" spans="2:4">
      <c r="B80" s="257"/>
      <c r="C80" s="256">
        <v>0</v>
      </c>
      <c r="D80" s="256">
        <v>0</v>
      </c>
    </row>
    <row r="81" spans="2:4">
      <c r="B81" s="257"/>
      <c r="C81" s="256">
        <v>0</v>
      </c>
      <c r="D81" s="256">
        <v>0</v>
      </c>
    </row>
    <row r="82" spans="2:4">
      <c r="B82" s="257"/>
      <c r="C82" s="256">
        <v>0</v>
      </c>
      <c r="D82" s="256">
        <v>0</v>
      </c>
    </row>
    <row r="83" spans="2:4">
      <c r="B83" s="257"/>
      <c r="C83" s="256">
        <v>0</v>
      </c>
      <c r="D83" s="256">
        <v>0</v>
      </c>
    </row>
    <row r="84" spans="2:4">
      <c r="B84" s="257"/>
      <c r="C84" s="256">
        <v>0</v>
      </c>
      <c r="D84" s="256">
        <v>0</v>
      </c>
    </row>
    <row r="85" spans="2:4">
      <c r="B85" s="257"/>
      <c r="C85" s="256">
        <v>0</v>
      </c>
      <c r="D85" s="256">
        <v>0</v>
      </c>
    </row>
    <row r="86" spans="2:4">
      <c r="B86" s="257"/>
      <c r="C86" s="256">
        <v>0</v>
      </c>
      <c r="D86" s="256">
        <v>0</v>
      </c>
    </row>
    <row r="87" spans="2:4">
      <c r="B87" s="257"/>
      <c r="C87" s="256">
        <v>0</v>
      </c>
      <c r="D87" s="256">
        <v>0</v>
      </c>
    </row>
    <row r="88" spans="2:4">
      <c r="B88" s="257"/>
      <c r="C88" s="256">
        <v>0</v>
      </c>
      <c r="D88" s="256">
        <v>0</v>
      </c>
    </row>
    <row r="89" spans="2:4">
      <c r="B89" s="257"/>
      <c r="C89" s="256">
        <v>0</v>
      </c>
      <c r="D89" s="256">
        <v>0</v>
      </c>
    </row>
    <row r="90" spans="2:4">
      <c r="B90" s="257"/>
      <c r="C90" s="256">
        <v>0</v>
      </c>
      <c r="D90" s="256">
        <v>0</v>
      </c>
    </row>
    <row r="91" spans="2:4">
      <c r="B91" s="257"/>
      <c r="C91" s="256">
        <v>0</v>
      </c>
      <c r="D91" s="256">
        <v>0</v>
      </c>
    </row>
    <row r="92" spans="2:4">
      <c r="B92" s="257"/>
      <c r="C92" s="256">
        <v>0</v>
      </c>
      <c r="D92" s="256">
        <v>0</v>
      </c>
    </row>
    <row r="93" spans="2:4">
      <c r="B93" s="257"/>
      <c r="C93" s="256">
        <v>0</v>
      </c>
      <c r="D93" s="256">
        <v>0</v>
      </c>
    </row>
    <row r="94" spans="2:4">
      <c r="B94" s="257"/>
      <c r="C94" s="256">
        <v>0</v>
      </c>
      <c r="D94" s="256">
        <v>0</v>
      </c>
    </row>
    <row r="95" spans="2:4">
      <c r="B95" s="257"/>
      <c r="C95" s="256">
        <v>0</v>
      </c>
      <c r="D95" s="256">
        <v>0</v>
      </c>
    </row>
    <row r="96" spans="2:4">
      <c r="B96" s="257"/>
      <c r="C96" s="256">
        <v>0</v>
      </c>
      <c r="D96" s="256">
        <v>0</v>
      </c>
    </row>
    <row r="97" spans="2:4">
      <c r="B97" s="257"/>
      <c r="C97" s="256">
        <v>0</v>
      </c>
      <c r="D97" s="256">
        <v>0</v>
      </c>
    </row>
    <row r="98" spans="2:4">
      <c r="B98" s="257"/>
      <c r="C98" s="256">
        <v>0</v>
      </c>
      <c r="D98" s="256">
        <v>0</v>
      </c>
    </row>
    <row r="99" spans="2:4">
      <c r="B99" s="257"/>
      <c r="C99" s="256">
        <v>0</v>
      </c>
      <c r="D99" s="256">
        <v>0</v>
      </c>
    </row>
    <row r="100" spans="2:4">
      <c r="B100" s="257"/>
      <c r="C100" s="256">
        <v>0</v>
      </c>
      <c r="D100" s="256">
        <v>0</v>
      </c>
    </row>
    <row r="101" spans="2:4">
      <c r="B101" s="257"/>
      <c r="C101" s="256">
        <v>0</v>
      </c>
      <c r="D101" s="256">
        <v>0</v>
      </c>
    </row>
    <row r="102" spans="2:4">
      <c r="B102" s="257"/>
      <c r="C102" s="256">
        <v>0</v>
      </c>
      <c r="D102" s="256">
        <v>0</v>
      </c>
    </row>
    <row r="103" spans="2:4">
      <c r="B103" s="257"/>
      <c r="C103" s="256">
        <v>0</v>
      </c>
      <c r="D103" s="256">
        <v>0</v>
      </c>
    </row>
    <row r="104" spans="2:4">
      <c r="B104" s="257"/>
      <c r="C104" s="256">
        <v>0</v>
      </c>
      <c r="D104" s="256">
        <v>0</v>
      </c>
    </row>
    <row r="105" spans="2:4">
      <c r="B105" s="257"/>
      <c r="C105" s="256">
        <v>0</v>
      </c>
      <c r="D105" s="256">
        <v>0</v>
      </c>
    </row>
    <row r="106" spans="2:4">
      <c r="B106" s="257"/>
      <c r="C106" s="256">
        <v>0</v>
      </c>
      <c r="D106" s="256">
        <v>0</v>
      </c>
    </row>
    <row r="107" spans="2:4">
      <c r="B107" s="257"/>
      <c r="C107" s="256">
        <v>0</v>
      </c>
      <c r="D107" s="256">
        <v>0</v>
      </c>
    </row>
    <row r="108" spans="2:4">
      <c r="B108" s="257"/>
      <c r="C108" s="256">
        <v>0</v>
      </c>
      <c r="D108" s="256">
        <v>0</v>
      </c>
    </row>
    <row r="109" spans="2:4">
      <c r="B109" s="257"/>
      <c r="C109" s="256">
        <v>0</v>
      </c>
      <c r="D109" s="256">
        <v>0</v>
      </c>
    </row>
    <row r="110" spans="2:4">
      <c r="B110" s="257"/>
      <c r="C110" s="256">
        <v>0</v>
      </c>
      <c r="D110" s="256">
        <v>0</v>
      </c>
    </row>
    <row r="111" spans="2:4">
      <c r="B111" s="257"/>
      <c r="C111" s="256">
        <v>0</v>
      </c>
      <c r="D111" s="256">
        <v>0</v>
      </c>
    </row>
    <row r="112" spans="2:4">
      <c r="B112" s="257"/>
      <c r="C112" s="256">
        <v>0</v>
      </c>
      <c r="D112" s="256">
        <v>0</v>
      </c>
    </row>
    <row r="113" spans="2:4">
      <c r="B113" s="257"/>
      <c r="C113" s="256">
        <v>0</v>
      </c>
      <c r="D113" s="256">
        <v>0</v>
      </c>
    </row>
    <row r="114" spans="2:4">
      <c r="B114" s="257"/>
      <c r="C114" s="256">
        <v>0</v>
      </c>
      <c r="D114" s="256">
        <v>0</v>
      </c>
    </row>
    <row r="115" spans="2:4">
      <c r="B115" s="257"/>
      <c r="C115" s="256">
        <v>0</v>
      </c>
      <c r="D115" s="256">
        <v>0</v>
      </c>
    </row>
    <row r="116" spans="2:4">
      <c r="B116" s="257"/>
      <c r="C116" s="256">
        <v>0</v>
      </c>
      <c r="D116" s="256">
        <v>0</v>
      </c>
    </row>
    <row r="117" spans="2:4">
      <c r="B117" s="257"/>
      <c r="C117" s="256">
        <v>0</v>
      </c>
      <c r="D117" s="256">
        <v>0</v>
      </c>
    </row>
    <row r="118" spans="2:4">
      <c r="B118" s="257"/>
      <c r="C118" s="256">
        <v>0</v>
      </c>
      <c r="D118" s="256">
        <v>0</v>
      </c>
    </row>
    <row r="119" spans="2:4">
      <c r="B119" s="257"/>
      <c r="C119" s="256">
        <v>0</v>
      </c>
      <c r="D119" s="256">
        <v>0</v>
      </c>
    </row>
    <row r="120" spans="2:4">
      <c r="B120" s="257"/>
      <c r="C120" s="256">
        <v>0</v>
      </c>
      <c r="D120" s="256">
        <v>0</v>
      </c>
    </row>
    <row r="121" spans="2:4">
      <c r="B121" s="257"/>
      <c r="C121" s="256">
        <v>0</v>
      </c>
      <c r="D121" s="256">
        <v>0</v>
      </c>
    </row>
    <row r="122" spans="2:4">
      <c r="B122" s="257"/>
      <c r="C122" s="256">
        <v>0</v>
      </c>
      <c r="D122" s="256">
        <v>0</v>
      </c>
    </row>
    <row r="123" spans="2:4">
      <c r="B123" s="257"/>
      <c r="C123" s="256">
        <v>0</v>
      </c>
      <c r="D123" s="256">
        <v>0</v>
      </c>
    </row>
    <row r="124" spans="2:4">
      <c r="B124" s="257"/>
      <c r="C124" s="256">
        <v>0</v>
      </c>
      <c r="D124" s="256">
        <v>0</v>
      </c>
    </row>
    <row r="125" spans="2:4">
      <c r="B125" s="257"/>
      <c r="C125" s="256">
        <v>0</v>
      </c>
      <c r="D125" s="256">
        <v>0</v>
      </c>
    </row>
    <row r="126" spans="2:4">
      <c r="B126" s="257"/>
      <c r="C126" s="256">
        <v>0</v>
      </c>
      <c r="D126" s="256">
        <v>0</v>
      </c>
    </row>
    <row r="127" spans="2:4">
      <c r="B127" s="257"/>
      <c r="C127" s="256">
        <v>0</v>
      </c>
      <c r="D127" s="256">
        <v>0</v>
      </c>
    </row>
    <row r="128" spans="2:4">
      <c r="B128" s="257"/>
      <c r="C128" s="256">
        <v>0</v>
      </c>
      <c r="D128" s="256">
        <v>0</v>
      </c>
    </row>
    <row r="129" spans="2:4">
      <c r="B129" s="257"/>
      <c r="C129" s="256">
        <v>0</v>
      </c>
      <c r="D129" s="256">
        <v>0</v>
      </c>
    </row>
    <row r="130" spans="2:4">
      <c r="B130" s="257"/>
      <c r="C130" s="256">
        <v>0</v>
      </c>
      <c r="D130" s="256">
        <v>0</v>
      </c>
    </row>
    <row r="131" spans="2:4">
      <c r="B131" s="257"/>
      <c r="C131" s="256">
        <v>0</v>
      </c>
      <c r="D131" s="256">
        <v>0</v>
      </c>
    </row>
    <row r="132" spans="2:4">
      <c r="B132" s="257"/>
      <c r="C132" s="256">
        <v>0</v>
      </c>
      <c r="D132" s="256">
        <v>0</v>
      </c>
    </row>
    <row r="133" spans="2:4">
      <c r="B133" s="257"/>
      <c r="C133" s="256">
        <v>0</v>
      </c>
      <c r="D133" s="256">
        <v>0</v>
      </c>
    </row>
    <row r="134" spans="2:4">
      <c r="B134" s="257"/>
      <c r="C134" s="256">
        <v>0</v>
      </c>
      <c r="D134" s="256">
        <v>0</v>
      </c>
    </row>
    <row r="135" spans="2:4">
      <c r="B135" s="257"/>
      <c r="C135" s="256">
        <v>0</v>
      </c>
      <c r="D135" s="256">
        <v>0</v>
      </c>
    </row>
    <row r="136" spans="2:4">
      <c r="B136" s="257"/>
      <c r="C136" s="256">
        <v>0</v>
      </c>
      <c r="D136" s="256">
        <v>0</v>
      </c>
    </row>
    <row r="137" spans="2:4">
      <c r="B137" s="257"/>
      <c r="C137" s="256">
        <v>0</v>
      </c>
      <c r="D137" s="256">
        <v>0</v>
      </c>
    </row>
    <row r="138" spans="2:4">
      <c r="B138" s="257"/>
      <c r="C138" s="256">
        <v>0</v>
      </c>
      <c r="D138" s="256">
        <v>0</v>
      </c>
    </row>
    <row r="139" spans="2:4">
      <c r="B139" s="257"/>
      <c r="C139" s="256">
        <v>0</v>
      </c>
      <c r="D139" s="256">
        <v>0</v>
      </c>
    </row>
    <row r="140" spans="2:4">
      <c r="B140" s="257"/>
      <c r="C140" s="256">
        <v>0</v>
      </c>
      <c r="D140" s="256">
        <v>0</v>
      </c>
    </row>
    <row r="141" spans="2:4">
      <c r="B141" s="257"/>
      <c r="C141" s="256">
        <v>0</v>
      </c>
      <c r="D141" s="256">
        <v>0</v>
      </c>
    </row>
    <row r="142" spans="2:4">
      <c r="B142" s="257"/>
      <c r="C142" s="256">
        <v>0</v>
      </c>
      <c r="D142" s="256">
        <v>0</v>
      </c>
    </row>
    <row r="143" spans="2:4">
      <c r="B143" s="257"/>
      <c r="C143" s="256">
        <v>0</v>
      </c>
      <c r="D143" s="256">
        <v>0</v>
      </c>
    </row>
    <row r="144" spans="2:4">
      <c r="B144" s="257"/>
      <c r="C144" s="256">
        <v>0</v>
      </c>
      <c r="D144" s="256">
        <v>0</v>
      </c>
    </row>
    <row r="145" spans="2:4">
      <c r="B145" s="257"/>
      <c r="C145" s="256">
        <v>0</v>
      </c>
      <c r="D145" s="256">
        <v>0</v>
      </c>
    </row>
    <row r="146" spans="2:4">
      <c r="B146" s="257"/>
      <c r="C146" s="256">
        <v>0</v>
      </c>
      <c r="D146" s="256">
        <v>0</v>
      </c>
    </row>
    <row r="147" spans="2:4">
      <c r="B147" s="257"/>
      <c r="C147" s="256">
        <v>0</v>
      </c>
      <c r="D147" s="256">
        <v>0</v>
      </c>
    </row>
    <row r="148" spans="2:4">
      <c r="B148" s="257"/>
      <c r="C148" s="256">
        <v>0</v>
      </c>
      <c r="D148" s="256">
        <v>0</v>
      </c>
    </row>
    <row r="149" spans="2:4">
      <c r="B149" s="257"/>
      <c r="C149" s="256">
        <v>0</v>
      </c>
      <c r="D149" s="256">
        <v>0</v>
      </c>
    </row>
    <row r="150" spans="2:4">
      <c r="B150" s="257"/>
      <c r="C150" s="256">
        <v>0</v>
      </c>
      <c r="D150" s="256">
        <v>0</v>
      </c>
    </row>
    <row r="151" spans="2:4">
      <c r="B151" s="257"/>
      <c r="C151" s="256">
        <v>0</v>
      </c>
      <c r="D151" s="256">
        <v>0</v>
      </c>
    </row>
    <row r="152" spans="2:4">
      <c r="B152" s="257"/>
      <c r="C152" s="256">
        <v>0</v>
      </c>
      <c r="D152" s="256">
        <v>0</v>
      </c>
    </row>
    <row r="153" spans="2:4">
      <c r="B153" s="257"/>
      <c r="C153" s="256">
        <v>0</v>
      </c>
      <c r="D153" s="256">
        <v>0</v>
      </c>
    </row>
    <row r="154" spans="2:4">
      <c r="B154" s="257"/>
      <c r="C154" s="256">
        <v>0</v>
      </c>
      <c r="D154" s="256">
        <v>0</v>
      </c>
    </row>
    <row r="155" spans="2:4">
      <c r="B155" s="257"/>
      <c r="C155" s="256">
        <v>0</v>
      </c>
      <c r="D155" s="256">
        <v>0</v>
      </c>
    </row>
    <row r="156" spans="2:4">
      <c r="B156" s="257"/>
      <c r="C156" s="256">
        <v>0</v>
      </c>
      <c r="D156" s="256">
        <v>0</v>
      </c>
    </row>
    <row r="157" spans="2:4">
      <c r="B157" s="257"/>
      <c r="C157" s="256">
        <v>0</v>
      </c>
      <c r="D157" s="256">
        <v>0</v>
      </c>
    </row>
    <row r="158" spans="2:4">
      <c r="B158" s="257"/>
      <c r="C158" s="256">
        <v>0</v>
      </c>
      <c r="D158" s="256">
        <v>0</v>
      </c>
    </row>
    <row r="159" spans="2:4">
      <c r="B159" s="257"/>
      <c r="C159" s="256">
        <v>0</v>
      </c>
      <c r="D159" s="256">
        <v>0</v>
      </c>
    </row>
    <row r="160" spans="2:4">
      <c r="B160" s="257"/>
      <c r="C160" s="256">
        <v>0</v>
      </c>
      <c r="D160" s="256">
        <v>0</v>
      </c>
    </row>
    <row r="161" spans="2:4">
      <c r="B161" s="257"/>
      <c r="C161" s="256">
        <v>0</v>
      </c>
      <c r="D161" s="256">
        <v>0</v>
      </c>
    </row>
    <row r="162" spans="2:4">
      <c r="B162" s="257"/>
      <c r="C162" s="256">
        <v>0</v>
      </c>
      <c r="D162" s="256">
        <v>0</v>
      </c>
    </row>
    <row r="163" spans="2:4">
      <c r="B163" s="257"/>
      <c r="C163" s="256">
        <v>0</v>
      </c>
      <c r="D163" s="256">
        <v>0</v>
      </c>
    </row>
    <row r="164" spans="2:4">
      <c r="B164" s="257"/>
      <c r="C164" s="256">
        <v>0</v>
      </c>
      <c r="D164" s="256">
        <v>0</v>
      </c>
    </row>
    <row r="165" spans="2:4">
      <c r="B165" s="257"/>
      <c r="C165" s="256">
        <v>0</v>
      </c>
      <c r="D165" s="256">
        <v>0</v>
      </c>
    </row>
    <row r="166" spans="2:4">
      <c r="B166" s="257"/>
      <c r="C166" s="256">
        <v>0</v>
      </c>
      <c r="D166" s="256">
        <v>0</v>
      </c>
    </row>
    <row r="167" spans="2:4">
      <c r="B167" s="257"/>
      <c r="C167" s="256">
        <v>0</v>
      </c>
      <c r="D167" s="256">
        <v>0</v>
      </c>
    </row>
    <row r="168" spans="2:4">
      <c r="B168" s="257"/>
      <c r="C168" s="256">
        <v>0</v>
      </c>
      <c r="D168" s="256">
        <v>0</v>
      </c>
    </row>
    <row r="169" spans="2:4">
      <c r="B169" s="257"/>
      <c r="C169" s="256">
        <v>0</v>
      </c>
      <c r="D169" s="256">
        <v>0</v>
      </c>
    </row>
    <row r="170" spans="2:4">
      <c r="B170" s="257"/>
      <c r="C170" s="256">
        <v>0</v>
      </c>
      <c r="D170" s="256">
        <v>0</v>
      </c>
    </row>
    <row r="171" spans="2:4">
      <c r="B171" s="257"/>
      <c r="C171" s="256">
        <v>0</v>
      </c>
      <c r="D171" s="256">
        <v>0</v>
      </c>
    </row>
    <row r="172" spans="2:4">
      <c r="B172" s="257"/>
      <c r="C172" s="256">
        <v>0</v>
      </c>
      <c r="D172" s="256">
        <v>0</v>
      </c>
    </row>
    <row r="173" spans="2:4">
      <c r="B173" s="257"/>
      <c r="C173" s="256">
        <v>0</v>
      </c>
      <c r="D173" s="256">
        <v>0</v>
      </c>
    </row>
    <row r="174" spans="2:4">
      <c r="B174" s="257"/>
      <c r="C174" s="256">
        <v>0</v>
      </c>
      <c r="D174" s="256">
        <v>0</v>
      </c>
    </row>
    <row r="175" spans="2:4">
      <c r="B175" s="257"/>
      <c r="C175" s="256">
        <v>0</v>
      </c>
      <c r="D175" s="256">
        <v>0</v>
      </c>
    </row>
    <row r="176" spans="2:4">
      <c r="B176" s="257"/>
      <c r="C176" s="256">
        <v>0</v>
      </c>
      <c r="D176" s="256">
        <v>0</v>
      </c>
    </row>
    <row r="177" spans="2:4">
      <c r="B177" s="257"/>
      <c r="C177" s="256">
        <v>0</v>
      </c>
      <c r="D177" s="256">
        <v>0</v>
      </c>
    </row>
    <row r="178" spans="2:4">
      <c r="B178" s="257"/>
      <c r="C178" s="256">
        <v>0</v>
      </c>
      <c r="D178" s="256">
        <v>0</v>
      </c>
    </row>
    <row r="179" spans="2:4">
      <c r="B179" s="257"/>
      <c r="C179" s="256">
        <v>0</v>
      </c>
      <c r="D179" s="256">
        <v>0</v>
      </c>
    </row>
    <row r="180" spans="2:4">
      <c r="B180" s="257"/>
      <c r="C180" s="256">
        <v>0</v>
      </c>
      <c r="D180" s="256">
        <v>0</v>
      </c>
    </row>
    <row r="181" spans="2:4">
      <c r="B181" s="257"/>
      <c r="C181" s="256">
        <v>0</v>
      </c>
      <c r="D181" s="256">
        <v>0</v>
      </c>
    </row>
    <row r="182" spans="2:4">
      <c r="B182" s="257"/>
      <c r="C182" s="256">
        <v>0</v>
      </c>
      <c r="D182" s="256">
        <v>0</v>
      </c>
    </row>
    <row r="183" spans="2:4">
      <c r="B183" s="257"/>
      <c r="C183" s="256">
        <v>0</v>
      </c>
      <c r="D183" s="256">
        <v>0</v>
      </c>
    </row>
    <row r="184" spans="2:4">
      <c r="B184" s="257"/>
      <c r="C184" s="256">
        <v>0</v>
      </c>
      <c r="D184" s="256">
        <v>0</v>
      </c>
    </row>
    <row r="185" spans="2:4">
      <c r="B185" s="257"/>
      <c r="C185" s="256">
        <v>0</v>
      </c>
      <c r="D185" s="256">
        <v>0</v>
      </c>
    </row>
    <row r="186" spans="2:4">
      <c r="B186" s="257"/>
      <c r="C186" s="256">
        <v>0</v>
      </c>
      <c r="D186" s="256">
        <v>0</v>
      </c>
    </row>
    <row r="187" spans="2:4">
      <c r="B187" s="257"/>
      <c r="C187" s="256">
        <v>0</v>
      </c>
      <c r="D187" s="256">
        <v>0</v>
      </c>
    </row>
    <row r="188" spans="2:4">
      <c r="B188" s="257"/>
      <c r="C188" s="256">
        <v>0</v>
      </c>
      <c r="D188" s="256">
        <v>0</v>
      </c>
    </row>
    <row r="189" spans="2:4">
      <c r="B189" s="257"/>
      <c r="C189" s="256">
        <v>0</v>
      </c>
      <c r="D189" s="256">
        <v>0</v>
      </c>
    </row>
    <row r="190" spans="2:4">
      <c r="B190" s="257"/>
      <c r="C190" s="256">
        <v>0</v>
      </c>
      <c r="D190" s="256">
        <v>0</v>
      </c>
    </row>
    <row r="191" spans="2:4">
      <c r="B191" s="257"/>
      <c r="C191" s="256">
        <v>0</v>
      </c>
      <c r="D191" s="256">
        <v>0</v>
      </c>
    </row>
    <row r="192" spans="2:4">
      <c r="B192" s="257"/>
      <c r="C192" s="256">
        <v>0</v>
      </c>
      <c r="D192" s="256">
        <v>0</v>
      </c>
    </row>
    <row r="193" spans="2:4">
      <c r="B193" s="258" t="s">
        <v>140</v>
      </c>
      <c r="C193" s="259">
        <f>SUM(C15:C192)</f>
        <v>51.9</v>
      </c>
      <c r="D193" s="259">
        <f>SUM(D15:D192)</f>
        <v>51.9</v>
      </c>
    </row>
    <row r="194" spans="2:4">
      <c r="B194" s="390" t="s">
        <v>167</v>
      </c>
      <c r="C194" s="390"/>
      <c r="D194" s="260">
        <f>D13-C193+D193</f>
        <v>0</v>
      </c>
    </row>
    <row r="199" spans="2:4" ht="15" customHeight="1">
      <c r="B199" s="384" t="s">
        <v>168</v>
      </c>
      <c r="C199" s="384"/>
      <c r="D199" s="384"/>
    </row>
    <row r="200" spans="2:4" ht="15" customHeight="1">
      <c r="B200" s="385" t="s">
        <v>169</v>
      </c>
      <c r="C200" s="385"/>
      <c r="D200" s="385"/>
    </row>
  </sheetData>
  <sheetProtection password="B090" sheet="1" objects="1" scenarios="1"/>
  <mergeCells count="9">
    <mergeCell ref="B13:C13"/>
    <mergeCell ref="B194:C194"/>
    <mergeCell ref="B199:D199"/>
    <mergeCell ref="B200:D200"/>
    <mergeCell ref="B3:D3"/>
    <mergeCell ref="B4:D4"/>
    <mergeCell ref="B5:D5"/>
    <mergeCell ref="A8:E8"/>
    <mergeCell ref="A10:E10"/>
  </mergeCells>
  <pageMargins left="0.51180555555555496" right="0.51180555555555496" top="0.78749999999999998" bottom="0.78749999999999998" header="0.51180555555555496" footer="0.51180555555555496"/>
  <pageSetup paperSize="9" firstPageNumber="0" fitToHeight="0" orientation="portrait" useFirstPageNumber="1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J200"/>
  <sheetViews>
    <sheetView zoomScale="82" zoomScaleNormal="82" workbookViewId="0">
      <selection activeCell="A8" sqref="A8:E8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8" style="1" customWidth="1"/>
    <col min="6" max="1024" width="9.140625" style="1"/>
  </cols>
  <sheetData>
    <row r="3" spans="1:5" ht="15.75" customHeight="1">
      <c r="B3" s="386" t="s">
        <v>0</v>
      </c>
      <c r="C3" s="386"/>
      <c r="D3" s="386"/>
    </row>
    <row r="4" spans="1:5" ht="15.75" customHeight="1">
      <c r="B4" s="386" t="s">
        <v>2</v>
      </c>
      <c r="C4" s="386"/>
      <c r="D4" s="386"/>
    </row>
    <row r="5" spans="1:5" ht="15.75" customHeight="1">
      <c r="B5" s="386" t="s">
        <v>5</v>
      </c>
      <c r="C5" s="386"/>
      <c r="D5" s="386"/>
    </row>
    <row r="8" spans="1:5" ht="50.25" customHeight="1">
      <c r="A8" s="387" t="s">
        <v>162</v>
      </c>
      <c r="B8" s="387"/>
      <c r="C8" s="387"/>
      <c r="D8" s="387"/>
      <c r="E8" s="387"/>
    </row>
    <row r="10" spans="1:5" ht="46.5" customHeight="1">
      <c r="A10" s="388" t="s">
        <v>170</v>
      </c>
      <c r="B10" s="388"/>
      <c r="C10" s="388"/>
      <c r="D10" s="388"/>
      <c r="E10" s="388"/>
    </row>
    <row r="13" spans="1:5">
      <c r="B13" s="389" t="s">
        <v>156</v>
      </c>
      <c r="C13" s="389"/>
      <c r="D13" s="253">
        <v>0</v>
      </c>
    </row>
    <row r="14" spans="1:5">
      <c r="B14" s="254" t="s">
        <v>149</v>
      </c>
      <c r="C14" s="254" t="s">
        <v>164</v>
      </c>
      <c r="D14" s="254" t="s">
        <v>165</v>
      </c>
    </row>
    <row r="15" spans="1:5">
      <c r="B15" s="255" t="s">
        <v>171</v>
      </c>
      <c r="C15" s="256">
        <f>700+1825.91+6895.12</f>
        <v>9421.0300000000007</v>
      </c>
      <c r="D15" s="256">
        <f>700+1825.91+6895.12</f>
        <v>9421.0300000000007</v>
      </c>
    </row>
    <row r="16" spans="1:5">
      <c r="B16" s="255" t="s">
        <v>172</v>
      </c>
      <c r="C16" s="256">
        <f>7.5</f>
        <v>7.5</v>
      </c>
      <c r="D16" s="256">
        <f>7.5</f>
        <v>7.5</v>
      </c>
    </row>
    <row r="17" spans="2:4">
      <c r="B17" s="255" t="s">
        <v>173</v>
      </c>
      <c r="C17" s="256">
        <v>118000</v>
      </c>
      <c r="D17" s="256">
        <v>118000</v>
      </c>
    </row>
    <row r="18" spans="2:4">
      <c r="B18" s="255" t="s">
        <v>174</v>
      </c>
      <c r="C18" s="256">
        <v>104131.99</v>
      </c>
      <c r="D18" s="256">
        <v>104131.99</v>
      </c>
    </row>
    <row r="19" spans="2:4">
      <c r="B19" s="255" t="s">
        <v>175</v>
      </c>
      <c r="C19" s="256">
        <v>620.82000000000005</v>
      </c>
      <c r="D19" s="256">
        <v>620.82000000000005</v>
      </c>
    </row>
    <row r="20" spans="2:4">
      <c r="B20" s="255" t="s">
        <v>176</v>
      </c>
      <c r="C20" s="256">
        <v>22257.87</v>
      </c>
      <c r="D20" s="256">
        <v>22257.87</v>
      </c>
    </row>
    <row r="21" spans="2:4">
      <c r="B21" s="255" t="s">
        <v>177</v>
      </c>
      <c r="C21" s="256">
        <v>15310.85</v>
      </c>
      <c r="D21" s="256">
        <v>15310.85</v>
      </c>
    </row>
    <row r="22" spans="2:4">
      <c r="B22" s="255" t="s">
        <v>178</v>
      </c>
      <c r="C22" s="256">
        <v>4774.38</v>
      </c>
      <c r="D22" s="256">
        <v>4774.38</v>
      </c>
    </row>
    <row r="23" spans="2:4">
      <c r="B23" s="255" t="s">
        <v>179</v>
      </c>
      <c r="C23" s="256">
        <v>1849.5</v>
      </c>
      <c r="D23" s="256">
        <v>1849.5</v>
      </c>
    </row>
    <row r="24" spans="2:4">
      <c r="B24" s="255" t="s">
        <v>166</v>
      </c>
      <c r="C24" s="256">
        <v>7.5</v>
      </c>
      <c r="D24" s="256">
        <v>7.5</v>
      </c>
    </row>
    <row r="25" spans="2:4">
      <c r="B25" s="255" t="s">
        <v>180</v>
      </c>
      <c r="C25" s="256">
        <v>51.9</v>
      </c>
      <c r="D25" s="256">
        <v>51.9</v>
      </c>
    </row>
    <row r="26" spans="2:4">
      <c r="B26" s="255" t="s">
        <v>181</v>
      </c>
      <c r="C26" s="256">
        <v>21826.48</v>
      </c>
      <c r="D26" s="256">
        <v>21826.48</v>
      </c>
    </row>
    <row r="27" spans="2:4">
      <c r="B27" s="255" t="s">
        <v>182</v>
      </c>
      <c r="C27" s="256">
        <v>1323.79</v>
      </c>
      <c r="D27" s="256">
        <v>1323.79</v>
      </c>
    </row>
    <row r="28" spans="2:4">
      <c r="B28" s="255" t="s">
        <v>183</v>
      </c>
      <c r="C28" s="256">
        <v>22289.37</v>
      </c>
      <c r="D28" s="256">
        <v>22289.37</v>
      </c>
    </row>
    <row r="29" spans="2:4">
      <c r="B29" s="255" t="s">
        <v>184</v>
      </c>
      <c r="C29" s="256">
        <v>1460.63</v>
      </c>
      <c r="D29" s="256">
        <v>1460.63</v>
      </c>
    </row>
    <row r="30" spans="2:4">
      <c r="B30" s="257"/>
      <c r="C30" s="256">
        <v>0</v>
      </c>
      <c r="D30" s="256">
        <v>0</v>
      </c>
    </row>
    <row r="31" spans="2:4">
      <c r="B31" s="257"/>
      <c r="C31" s="256">
        <v>0</v>
      </c>
      <c r="D31" s="256">
        <v>0</v>
      </c>
    </row>
    <row r="32" spans="2:4">
      <c r="B32" s="257"/>
      <c r="C32" s="256">
        <v>0</v>
      </c>
      <c r="D32" s="256">
        <v>0</v>
      </c>
    </row>
    <row r="33" spans="2:4">
      <c r="B33" s="257"/>
      <c r="C33" s="256">
        <v>0</v>
      </c>
      <c r="D33" s="256">
        <v>0</v>
      </c>
    </row>
    <row r="34" spans="2:4">
      <c r="B34" s="257"/>
      <c r="C34" s="256">
        <v>0</v>
      </c>
      <c r="D34" s="256">
        <v>0</v>
      </c>
    </row>
    <row r="35" spans="2:4">
      <c r="B35" s="257"/>
      <c r="C35" s="256">
        <v>0</v>
      </c>
      <c r="D35" s="256">
        <v>0</v>
      </c>
    </row>
    <row r="36" spans="2:4">
      <c r="B36" s="257"/>
      <c r="C36" s="256">
        <v>0</v>
      </c>
      <c r="D36" s="256">
        <v>0</v>
      </c>
    </row>
    <row r="37" spans="2:4">
      <c r="B37" s="257"/>
      <c r="C37" s="256">
        <v>0</v>
      </c>
      <c r="D37" s="256">
        <v>0</v>
      </c>
    </row>
    <row r="38" spans="2:4">
      <c r="B38" s="257"/>
      <c r="C38" s="256">
        <v>0</v>
      </c>
      <c r="D38" s="256">
        <v>0</v>
      </c>
    </row>
    <row r="39" spans="2:4">
      <c r="B39" s="257"/>
      <c r="C39" s="256">
        <v>0</v>
      </c>
      <c r="D39" s="256">
        <v>0</v>
      </c>
    </row>
    <row r="40" spans="2:4">
      <c r="B40" s="257"/>
      <c r="C40" s="256">
        <v>0</v>
      </c>
      <c r="D40" s="256">
        <v>0</v>
      </c>
    </row>
    <row r="41" spans="2:4">
      <c r="B41" s="257"/>
      <c r="C41" s="256">
        <v>0</v>
      </c>
      <c r="D41" s="256">
        <v>0</v>
      </c>
    </row>
    <row r="42" spans="2:4">
      <c r="B42" s="257"/>
      <c r="C42" s="256">
        <v>0</v>
      </c>
      <c r="D42" s="256">
        <v>0</v>
      </c>
    </row>
    <row r="43" spans="2:4">
      <c r="B43" s="257"/>
      <c r="C43" s="256">
        <v>0</v>
      </c>
      <c r="D43" s="256">
        <v>0</v>
      </c>
    </row>
    <row r="44" spans="2:4">
      <c r="B44" s="257"/>
      <c r="C44" s="256">
        <v>0</v>
      </c>
      <c r="D44" s="256">
        <v>0</v>
      </c>
    </row>
    <row r="45" spans="2:4">
      <c r="B45" s="257"/>
      <c r="C45" s="256">
        <v>0</v>
      </c>
      <c r="D45" s="256">
        <v>0</v>
      </c>
    </row>
    <row r="46" spans="2:4">
      <c r="B46" s="257"/>
      <c r="C46" s="256">
        <v>0</v>
      </c>
      <c r="D46" s="256">
        <v>0</v>
      </c>
    </row>
    <row r="47" spans="2:4">
      <c r="B47" s="257"/>
      <c r="C47" s="256">
        <v>0</v>
      </c>
      <c r="D47" s="256">
        <v>0</v>
      </c>
    </row>
    <row r="48" spans="2:4">
      <c r="B48" s="257"/>
      <c r="C48" s="256">
        <v>0</v>
      </c>
      <c r="D48" s="256">
        <v>0</v>
      </c>
    </row>
    <row r="49" spans="2:4">
      <c r="B49" s="257"/>
      <c r="C49" s="256">
        <v>0</v>
      </c>
      <c r="D49" s="256">
        <v>0</v>
      </c>
    </row>
    <row r="50" spans="2:4">
      <c r="B50" s="257"/>
      <c r="C50" s="256">
        <v>0</v>
      </c>
      <c r="D50" s="256">
        <v>0</v>
      </c>
    </row>
    <row r="51" spans="2:4">
      <c r="B51" s="257"/>
      <c r="C51" s="256">
        <v>0</v>
      </c>
      <c r="D51" s="256">
        <v>0</v>
      </c>
    </row>
    <row r="52" spans="2:4">
      <c r="B52" s="257"/>
      <c r="C52" s="256">
        <v>0</v>
      </c>
      <c r="D52" s="256">
        <v>0</v>
      </c>
    </row>
    <row r="53" spans="2:4">
      <c r="B53" s="257"/>
      <c r="C53" s="256">
        <v>0</v>
      </c>
      <c r="D53" s="256">
        <v>0</v>
      </c>
    </row>
    <row r="54" spans="2:4">
      <c r="B54" s="257"/>
      <c r="C54" s="256">
        <v>0</v>
      </c>
      <c r="D54" s="256">
        <v>0</v>
      </c>
    </row>
    <row r="55" spans="2:4">
      <c r="B55" s="257"/>
      <c r="C55" s="256">
        <v>0</v>
      </c>
      <c r="D55" s="256">
        <v>0</v>
      </c>
    </row>
    <row r="56" spans="2:4">
      <c r="B56" s="257"/>
      <c r="C56" s="256">
        <v>0</v>
      </c>
      <c r="D56" s="256">
        <v>0</v>
      </c>
    </row>
    <row r="57" spans="2:4">
      <c r="B57" s="257"/>
      <c r="C57" s="256">
        <v>0</v>
      </c>
      <c r="D57" s="256">
        <v>0</v>
      </c>
    </row>
    <row r="58" spans="2:4">
      <c r="B58" s="257"/>
      <c r="C58" s="256">
        <v>0</v>
      </c>
      <c r="D58" s="256">
        <v>0</v>
      </c>
    </row>
    <row r="59" spans="2:4">
      <c r="B59" s="257"/>
      <c r="C59" s="256">
        <v>0</v>
      </c>
      <c r="D59" s="256">
        <v>0</v>
      </c>
    </row>
    <row r="60" spans="2:4">
      <c r="B60" s="257"/>
      <c r="C60" s="256">
        <v>0</v>
      </c>
      <c r="D60" s="256">
        <v>0</v>
      </c>
    </row>
    <row r="61" spans="2:4">
      <c r="B61" s="257"/>
      <c r="C61" s="256">
        <v>0</v>
      </c>
      <c r="D61" s="256">
        <v>0</v>
      </c>
    </row>
    <row r="62" spans="2:4">
      <c r="B62" s="257"/>
      <c r="C62" s="256">
        <v>0</v>
      </c>
      <c r="D62" s="256">
        <v>0</v>
      </c>
    </row>
    <row r="63" spans="2:4">
      <c r="B63" s="257"/>
      <c r="C63" s="256">
        <v>0</v>
      </c>
      <c r="D63" s="256">
        <v>0</v>
      </c>
    </row>
    <row r="64" spans="2:4">
      <c r="B64" s="257"/>
      <c r="C64" s="256">
        <v>0</v>
      </c>
      <c r="D64" s="256">
        <v>0</v>
      </c>
    </row>
    <row r="65" spans="2:4">
      <c r="B65" s="257"/>
      <c r="C65" s="256">
        <v>0</v>
      </c>
      <c r="D65" s="256">
        <v>0</v>
      </c>
    </row>
    <row r="66" spans="2:4">
      <c r="B66" s="257"/>
      <c r="C66" s="256">
        <v>0</v>
      </c>
      <c r="D66" s="256">
        <v>0</v>
      </c>
    </row>
    <row r="67" spans="2:4">
      <c r="B67" s="257"/>
      <c r="C67" s="256">
        <v>0</v>
      </c>
      <c r="D67" s="256">
        <v>0</v>
      </c>
    </row>
    <row r="68" spans="2:4">
      <c r="B68" s="257"/>
      <c r="C68" s="256">
        <v>0</v>
      </c>
      <c r="D68" s="256">
        <v>0</v>
      </c>
    </row>
    <row r="69" spans="2:4">
      <c r="B69" s="257"/>
      <c r="C69" s="256">
        <v>0</v>
      </c>
      <c r="D69" s="256">
        <v>0</v>
      </c>
    </row>
    <row r="70" spans="2:4">
      <c r="B70" s="257"/>
      <c r="C70" s="256">
        <v>0</v>
      </c>
      <c r="D70" s="256">
        <v>0</v>
      </c>
    </row>
    <row r="71" spans="2:4">
      <c r="B71" s="257"/>
      <c r="C71" s="256">
        <v>0</v>
      </c>
      <c r="D71" s="256">
        <v>0</v>
      </c>
    </row>
    <row r="72" spans="2:4">
      <c r="B72" s="257"/>
      <c r="C72" s="256">
        <v>0</v>
      </c>
      <c r="D72" s="256">
        <v>0</v>
      </c>
    </row>
    <row r="73" spans="2:4">
      <c r="B73" s="257"/>
      <c r="C73" s="256">
        <v>0</v>
      </c>
      <c r="D73" s="256">
        <v>0</v>
      </c>
    </row>
    <row r="74" spans="2:4">
      <c r="B74" s="257"/>
      <c r="C74" s="256">
        <v>0</v>
      </c>
      <c r="D74" s="256">
        <v>0</v>
      </c>
    </row>
    <row r="75" spans="2:4">
      <c r="B75" s="257"/>
      <c r="C75" s="256">
        <v>0</v>
      </c>
      <c r="D75" s="256">
        <v>0</v>
      </c>
    </row>
    <row r="76" spans="2:4">
      <c r="B76" s="257"/>
      <c r="C76" s="256">
        <v>0</v>
      </c>
      <c r="D76" s="256">
        <v>0</v>
      </c>
    </row>
    <row r="77" spans="2:4">
      <c r="B77" s="257"/>
      <c r="C77" s="256">
        <v>0</v>
      </c>
      <c r="D77" s="256">
        <v>0</v>
      </c>
    </row>
    <row r="78" spans="2:4">
      <c r="B78" s="257"/>
      <c r="C78" s="256">
        <v>0</v>
      </c>
      <c r="D78" s="256">
        <v>0</v>
      </c>
    </row>
    <row r="79" spans="2:4">
      <c r="B79" s="257"/>
      <c r="C79" s="256">
        <v>0</v>
      </c>
      <c r="D79" s="256">
        <v>0</v>
      </c>
    </row>
    <row r="80" spans="2:4">
      <c r="B80" s="257"/>
      <c r="C80" s="256">
        <v>0</v>
      </c>
      <c r="D80" s="256">
        <v>0</v>
      </c>
    </row>
    <row r="81" spans="2:4">
      <c r="B81" s="257"/>
      <c r="C81" s="256">
        <v>0</v>
      </c>
      <c r="D81" s="256">
        <v>0</v>
      </c>
    </row>
    <row r="82" spans="2:4">
      <c r="B82" s="257"/>
      <c r="C82" s="256">
        <v>0</v>
      </c>
      <c r="D82" s="256">
        <v>0</v>
      </c>
    </row>
    <row r="83" spans="2:4">
      <c r="B83" s="257"/>
      <c r="C83" s="256">
        <v>0</v>
      </c>
      <c r="D83" s="256">
        <v>0</v>
      </c>
    </row>
    <row r="84" spans="2:4">
      <c r="B84" s="257"/>
      <c r="C84" s="256">
        <v>0</v>
      </c>
      <c r="D84" s="256">
        <v>0</v>
      </c>
    </row>
    <row r="85" spans="2:4">
      <c r="B85" s="257"/>
      <c r="C85" s="256">
        <v>0</v>
      </c>
      <c r="D85" s="256">
        <v>0</v>
      </c>
    </row>
    <row r="86" spans="2:4">
      <c r="B86" s="257"/>
      <c r="C86" s="256">
        <v>0</v>
      </c>
      <c r="D86" s="256">
        <v>0</v>
      </c>
    </row>
    <row r="87" spans="2:4">
      <c r="B87" s="257"/>
      <c r="C87" s="256">
        <v>0</v>
      </c>
      <c r="D87" s="256">
        <v>0</v>
      </c>
    </row>
    <row r="88" spans="2:4">
      <c r="B88" s="257"/>
      <c r="C88" s="256">
        <v>0</v>
      </c>
      <c r="D88" s="256">
        <v>0</v>
      </c>
    </row>
    <row r="89" spans="2:4">
      <c r="B89" s="257"/>
      <c r="C89" s="256">
        <v>0</v>
      </c>
      <c r="D89" s="256">
        <v>0</v>
      </c>
    </row>
    <row r="90" spans="2:4">
      <c r="B90" s="257"/>
      <c r="C90" s="256">
        <v>0</v>
      </c>
      <c r="D90" s="256">
        <v>0</v>
      </c>
    </row>
    <row r="91" spans="2:4">
      <c r="B91" s="257"/>
      <c r="C91" s="256">
        <v>0</v>
      </c>
      <c r="D91" s="256">
        <v>0</v>
      </c>
    </row>
    <row r="92" spans="2:4">
      <c r="B92" s="257"/>
      <c r="C92" s="256">
        <v>0</v>
      </c>
      <c r="D92" s="256">
        <v>0</v>
      </c>
    </row>
    <row r="93" spans="2:4">
      <c r="B93" s="257"/>
      <c r="C93" s="256">
        <v>0</v>
      </c>
      <c r="D93" s="256">
        <v>0</v>
      </c>
    </row>
    <row r="94" spans="2:4">
      <c r="B94" s="257"/>
      <c r="C94" s="256">
        <v>0</v>
      </c>
      <c r="D94" s="256">
        <v>0</v>
      </c>
    </row>
    <row r="95" spans="2:4">
      <c r="B95" s="257"/>
      <c r="C95" s="256">
        <v>0</v>
      </c>
      <c r="D95" s="256">
        <v>0</v>
      </c>
    </row>
    <row r="96" spans="2:4">
      <c r="B96" s="257"/>
      <c r="C96" s="256">
        <v>0</v>
      </c>
      <c r="D96" s="256">
        <v>0</v>
      </c>
    </row>
    <row r="97" spans="2:4">
      <c r="B97" s="257"/>
      <c r="C97" s="256">
        <v>0</v>
      </c>
      <c r="D97" s="256">
        <v>0</v>
      </c>
    </row>
    <row r="98" spans="2:4">
      <c r="B98" s="257"/>
      <c r="C98" s="256">
        <v>0</v>
      </c>
      <c r="D98" s="256">
        <v>0</v>
      </c>
    </row>
    <row r="99" spans="2:4">
      <c r="B99" s="257"/>
      <c r="C99" s="256">
        <v>0</v>
      </c>
      <c r="D99" s="256">
        <v>0</v>
      </c>
    </row>
    <row r="100" spans="2:4">
      <c r="B100" s="257"/>
      <c r="C100" s="256">
        <v>0</v>
      </c>
      <c r="D100" s="256">
        <v>0</v>
      </c>
    </row>
    <row r="101" spans="2:4">
      <c r="B101" s="257"/>
      <c r="C101" s="256">
        <v>0</v>
      </c>
      <c r="D101" s="256">
        <v>0</v>
      </c>
    </row>
    <row r="102" spans="2:4">
      <c r="B102" s="257"/>
      <c r="C102" s="256">
        <v>0</v>
      </c>
      <c r="D102" s="256">
        <v>0</v>
      </c>
    </row>
    <row r="103" spans="2:4">
      <c r="B103" s="257"/>
      <c r="C103" s="256">
        <v>0</v>
      </c>
      <c r="D103" s="256">
        <v>0</v>
      </c>
    </row>
    <row r="104" spans="2:4">
      <c r="B104" s="257"/>
      <c r="C104" s="256">
        <v>0</v>
      </c>
      <c r="D104" s="256">
        <v>0</v>
      </c>
    </row>
    <row r="105" spans="2:4">
      <c r="B105" s="257"/>
      <c r="C105" s="256">
        <v>0</v>
      </c>
      <c r="D105" s="256">
        <v>0</v>
      </c>
    </row>
    <row r="106" spans="2:4">
      <c r="B106" s="257"/>
      <c r="C106" s="256">
        <v>0</v>
      </c>
      <c r="D106" s="256">
        <v>0</v>
      </c>
    </row>
    <row r="107" spans="2:4">
      <c r="B107" s="257"/>
      <c r="C107" s="256">
        <v>0</v>
      </c>
      <c r="D107" s="256">
        <v>0</v>
      </c>
    </row>
    <row r="108" spans="2:4">
      <c r="B108" s="257"/>
      <c r="C108" s="256">
        <v>0</v>
      </c>
      <c r="D108" s="256">
        <v>0</v>
      </c>
    </row>
    <row r="109" spans="2:4">
      <c r="B109" s="257"/>
      <c r="C109" s="256">
        <v>0</v>
      </c>
      <c r="D109" s="256">
        <v>0</v>
      </c>
    </row>
    <row r="110" spans="2:4">
      <c r="B110" s="257"/>
      <c r="C110" s="256">
        <v>0</v>
      </c>
      <c r="D110" s="256">
        <v>0</v>
      </c>
    </row>
    <row r="111" spans="2:4">
      <c r="B111" s="257"/>
      <c r="C111" s="256">
        <v>0</v>
      </c>
      <c r="D111" s="256">
        <v>0</v>
      </c>
    </row>
    <row r="112" spans="2:4">
      <c r="B112" s="257"/>
      <c r="C112" s="256">
        <v>0</v>
      </c>
      <c r="D112" s="256">
        <v>0</v>
      </c>
    </row>
    <row r="113" spans="2:4">
      <c r="B113" s="257"/>
      <c r="C113" s="256">
        <v>0</v>
      </c>
      <c r="D113" s="256">
        <v>0</v>
      </c>
    </row>
    <row r="114" spans="2:4">
      <c r="B114" s="257"/>
      <c r="C114" s="256">
        <v>0</v>
      </c>
      <c r="D114" s="256">
        <v>0</v>
      </c>
    </row>
    <row r="115" spans="2:4">
      <c r="B115" s="257"/>
      <c r="C115" s="256">
        <v>0</v>
      </c>
      <c r="D115" s="256">
        <v>0</v>
      </c>
    </row>
    <row r="116" spans="2:4">
      <c r="B116" s="257"/>
      <c r="C116" s="256">
        <v>0</v>
      </c>
      <c r="D116" s="256">
        <v>0</v>
      </c>
    </row>
    <row r="117" spans="2:4">
      <c r="B117" s="257"/>
      <c r="C117" s="256">
        <v>0</v>
      </c>
      <c r="D117" s="256">
        <v>0</v>
      </c>
    </row>
    <row r="118" spans="2:4">
      <c r="B118" s="257"/>
      <c r="C118" s="256">
        <v>0</v>
      </c>
      <c r="D118" s="256">
        <v>0</v>
      </c>
    </row>
    <row r="119" spans="2:4">
      <c r="B119" s="257"/>
      <c r="C119" s="256">
        <v>0</v>
      </c>
      <c r="D119" s="256">
        <v>0</v>
      </c>
    </row>
    <row r="120" spans="2:4">
      <c r="B120" s="257"/>
      <c r="C120" s="256">
        <v>0</v>
      </c>
      <c r="D120" s="256">
        <v>0</v>
      </c>
    </row>
    <row r="121" spans="2:4">
      <c r="B121" s="257"/>
      <c r="C121" s="256">
        <v>0</v>
      </c>
      <c r="D121" s="256">
        <v>0</v>
      </c>
    </row>
    <row r="122" spans="2:4">
      <c r="B122" s="257"/>
      <c r="C122" s="256">
        <v>0</v>
      </c>
      <c r="D122" s="256">
        <v>0</v>
      </c>
    </row>
    <row r="123" spans="2:4">
      <c r="B123" s="257"/>
      <c r="C123" s="256">
        <v>0</v>
      </c>
      <c r="D123" s="256">
        <v>0</v>
      </c>
    </row>
    <row r="124" spans="2:4">
      <c r="B124" s="257"/>
      <c r="C124" s="256">
        <v>0</v>
      </c>
      <c r="D124" s="256">
        <v>0</v>
      </c>
    </row>
    <row r="125" spans="2:4">
      <c r="B125" s="257"/>
      <c r="C125" s="256">
        <v>0</v>
      </c>
      <c r="D125" s="256">
        <v>0</v>
      </c>
    </row>
    <row r="126" spans="2:4">
      <c r="B126" s="257"/>
      <c r="C126" s="256">
        <v>0</v>
      </c>
      <c r="D126" s="256">
        <v>0</v>
      </c>
    </row>
    <row r="127" spans="2:4">
      <c r="B127" s="257"/>
      <c r="C127" s="256">
        <v>0</v>
      </c>
      <c r="D127" s="256">
        <v>0</v>
      </c>
    </row>
    <row r="128" spans="2:4">
      <c r="B128" s="257"/>
      <c r="C128" s="256">
        <v>0</v>
      </c>
      <c r="D128" s="256">
        <v>0</v>
      </c>
    </row>
    <row r="129" spans="2:4">
      <c r="B129" s="257"/>
      <c r="C129" s="256">
        <v>0</v>
      </c>
      <c r="D129" s="256">
        <v>0</v>
      </c>
    </row>
    <row r="130" spans="2:4">
      <c r="B130" s="257"/>
      <c r="C130" s="256">
        <v>0</v>
      </c>
      <c r="D130" s="256">
        <v>0</v>
      </c>
    </row>
    <row r="131" spans="2:4">
      <c r="B131" s="257"/>
      <c r="C131" s="256">
        <v>0</v>
      </c>
      <c r="D131" s="256">
        <v>0</v>
      </c>
    </row>
    <row r="132" spans="2:4">
      <c r="B132" s="257"/>
      <c r="C132" s="256">
        <v>0</v>
      </c>
      <c r="D132" s="256">
        <v>0</v>
      </c>
    </row>
    <row r="133" spans="2:4">
      <c r="B133" s="257"/>
      <c r="C133" s="256">
        <v>0</v>
      </c>
      <c r="D133" s="256">
        <v>0</v>
      </c>
    </row>
    <row r="134" spans="2:4">
      <c r="B134" s="257"/>
      <c r="C134" s="256">
        <v>0</v>
      </c>
      <c r="D134" s="256">
        <v>0</v>
      </c>
    </row>
    <row r="135" spans="2:4">
      <c r="B135" s="257"/>
      <c r="C135" s="256">
        <v>0</v>
      </c>
      <c r="D135" s="256">
        <v>0</v>
      </c>
    </row>
    <row r="136" spans="2:4">
      <c r="B136" s="257"/>
      <c r="C136" s="256">
        <v>0</v>
      </c>
      <c r="D136" s="256">
        <v>0</v>
      </c>
    </row>
    <row r="137" spans="2:4">
      <c r="B137" s="257"/>
      <c r="C137" s="256">
        <v>0</v>
      </c>
      <c r="D137" s="256">
        <v>0</v>
      </c>
    </row>
    <row r="138" spans="2:4">
      <c r="B138" s="257"/>
      <c r="C138" s="256">
        <v>0</v>
      </c>
      <c r="D138" s="256">
        <v>0</v>
      </c>
    </row>
    <row r="139" spans="2:4">
      <c r="B139" s="257"/>
      <c r="C139" s="256">
        <v>0</v>
      </c>
      <c r="D139" s="256">
        <v>0</v>
      </c>
    </row>
    <row r="140" spans="2:4">
      <c r="B140" s="257"/>
      <c r="C140" s="256">
        <v>0</v>
      </c>
      <c r="D140" s="256">
        <v>0</v>
      </c>
    </row>
    <row r="141" spans="2:4">
      <c r="B141" s="257"/>
      <c r="C141" s="256">
        <v>0</v>
      </c>
      <c r="D141" s="256">
        <v>0</v>
      </c>
    </row>
    <row r="142" spans="2:4">
      <c r="B142" s="257"/>
      <c r="C142" s="256">
        <v>0</v>
      </c>
      <c r="D142" s="256">
        <v>0</v>
      </c>
    </row>
    <row r="143" spans="2:4">
      <c r="B143" s="257"/>
      <c r="C143" s="256">
        <v>0</v>
      </c>
      <c r="D143" s="256">
        <v>0</v>
      </c>
    </row>
    <row r="144" spans="2:4">
      <c r="B144" s="257"/>
      <c r="C144" s="256">
        <v>0</v>
      </c>
      <c r="D144" s="256">
        <v>0</v>
      </c>
    </row>
    <row r="145" spans="2:4">
      <c r="B145" s="257"/>
      <c r="C145" s="256">
        <v>0</v>
      </c>
      <c r="D145" s="256">
        <v>0</v>
      </c>
    </row>
    <row r="146" spans="2:4">
      <c r="B146" s="257"/>
      <c r="C146" s="256">
        <v>0</v>
      </c>
      <c r="D146" s="256">
        <v>0</v>
      </c>
    </row>
    <row r="147" spans="2:4">
      <c r="B147" s="257"/>
      <c r="C147" s="256">
        <v>0</v>
      </c>
      <c r="D147" s="256">
        <v>0</v>
      </c>
    </row>
    <row r="148" spans="2:4">
      <c r="B148" s="257"/>
      <c r="C148" s="256">
        <v>0</v>
      </c>
      <c r="D148" s="256">
        <v>0</v>
      </c>
    </row>
    <row r="149" spans="2:4">
      <c r="B149" s="257"/>
      <c r="C149" s="256">
        <v>0</v>
      </c>
      <c r="D149" s="256">
        <v>0</v>
      </c>
    </row>
    <row r="150" spans="2:4">
      <c r="B150" s="257"/>
      <c r="C150" s="256">
        <v>0</v>
      </c>
      <c r="D150" s="256">
        <v>0</v>
      </c>
    </row>
    <row r="151" spans="2:4">
      <c r="B151" s="257"/>
      <c r="C151" s="256">
        <v>0</v>
      </c>
      <c r="D151" s="256">
        <v>0</v>
      </c>
    </row>
    <row r="152" spans="2:4">
      <c r="B152" s="257"/>
      <c r="C152" s="256">
        <v>0</v>
      </c>
      <c r="D152" s="256">
        <v>0</v>
      </c>
    </row>
    <row r="153" spans="2:4">
      <c r="B153" s="257"/>
      <c r="C153" s="256">
        <v>0</v>
      </c>
      <c r="D153" s="256">
        <v>0</v>
      </c>
    </row>
    <row r="154" spans="2:4">
      <c r="B154" s="257"/>
      <c r="C154" s="256">
        <v>0</v>
      </c>
      <c r="D154" s="256">
        <v>0</v>
      </c>
    </row>
    <row r="155" spans="2:4">
      <c r="B155" s="257"/>
      <c r="C155" s="256">
        <v>0</v>
      </c>
      <c r="D155" s="256">
        <v>0</v>
      </c>
    </row>
    <row r="156" spans="2:4">
      <c r="B156" s="257"/>
      <c r="C156" s="256">
        <v>0</v>
      </c>
      <c r="D156" s="256">
        <v>0</v>
      </c>
    </row>
    <row r="157" spans="2:4">
      <c r="B157" s="257"/>
      <c r="C157" s="256">
        <v>0</v>
      </c>
      <c r="D157" s="256">
        <v>0</v>
      </c>
    </row>
    <row r="158" spans="2:4">
      <c r="B158" s="257"/>
      <c r="C158" s="256">
        <v>0</v>
      </c>
      <c r="D158" s="256">
        <v>0</v>
      </c>
    </row>
    <row r="159" spans="2:4">
      <c r="B159" s="257"/>
      <c r="C159" s="256">
        <v>0</v>
      </c>
      <c r="D159" s="256">
        <v>0</v>
      </c>
    </row>
    <row r="160" spans="2:4">
      <c r="B160" s="257"/>
      <c r="C160" s="256">
        <v>0</v>
      </c>
      <c r="D160" s="256">
        <v>0</v>
      </c>
    </row>
    <row r="161" spans="2:4">
      <c r="B161" s="257"/>
      <c r="C161" s="256">
        <v>0</v>
      </c>
      <c r="D161" s="256">
        <v>0</v>
      </c>
    </row>
    <row r="162" spans="2:4">
      <c r="B162" s="257"/>
      <c r="C162" s="256">
        <v>0</v>
      </c>
      <c r="D162" s="256">
        <v>0</v>
      </c>
    </row>
    <row r="163" spans="2:4">
      <c r="B163" s="257"/>
      <c r="C163" s="256">
        <v>0</v>
      </c>
      <c r="D163" s="256">
        <v>0</v>
      </c>
    </row>
    <row r="164" spans="2:4">
      <c r="B164" s="257"/>
      <c r="C164" s="256">
        <v>0</v>
      </c>
      <c r="D164" s="256">
        <v>0</v>
      </c>
    </row>
    <row r="165" spans="2:4">
      <c r="B165" s="257"/>
      <c r="C165" s="256">
        <v>0</v>
      </c>
      <c r="D165" s="256">
        <v>0</v>
      </c>
    </row>
    <row r="166" spans="2:4">
      <c r="B166" s="257"/>
      <c r="C166" s="256">
        <v>0</v>
      </c>
      <c r="D166" s="256">
        <v>0</v>
      </c>
    </row>
    <row r="167" spans="2:4">
      <c r="B167" s="257"/>
      <c r="C167" s="256">
        <v>0</v>
      </c>
      <c r="D167" s="256">
        <v>0</v>
      </c>
    </row>
    <row r="168" spans="2:4">
      <c r="B168" s="257"/>
      <c r="C168" s="256">
        <v>0</v>
      </c>
      <c r="D168" s="256">
        <v>0</v>
      </c>
    </row>
    <row r="169" spans="2:4">
      <c r="B169" s="257"/>
      <c r="C169" s="256">
        <v>0</v>
      </c>
      <c r="D169" s="256">
        <v>0</v>
      </c>
    </row>
    <row r="170" spans="2:4">
      <c r="B170" s="257"/>
      <c r="C170" s="256">
        <v>0</v>
      </c>
      <c r="D170" s="256">
        <v>0</v>
      </c>
    </row>
    <row r="171" spans="2:4">
      <c r="B171" s="257"/>
      <c r="C171" s="256">
        <v>0</v>
      </c>
      <c r="D171" s="256">
        <v>0</v>
      </c>
    </row>
    <row r="172" spans="2:4">
      <c r="B172" s="257"/>
      <c r="C172" s="256">
        <v>0</v>
      </c>
      <c r="D172" s="256">
        <v>0</v>
      </c>
    </row>
    <row r="173" spans="2:4">
      <c r="B173" s="257"/>
      <c r="C173" s="256">
        <v>0</v>
      </c>
      <c r="D173" s="256">
        <v>0</v>
      </c>
    </row>
    <row r="174" spans="2:4">
      <c r="B174" s="257"/>
      <c r="C174" s="256">
        <v>0</v>
      </c>
      <c r="D174" s="256">
        <v>0</v>
      </c>
    </row>
    <row r="175" spans="2:4">
      <c r="B175" s="257"/>
      <c r="C175" s="256">
        <v>0</v>
      </c>
      <c r="D175" s="256">
        <v>0</v>
      </c>
    </row>
    <row r="176" spans="2:4">
      <c r="B176" s="257"/>
      <c r="C176" s="256">
        <v>0</v>
      </c>
      <c r="D176" s="256">
        <v>0</v>
      </c>
    </row>
    <row r="177" spans="2:4">
      <c r="B177" s="257"/>
      <c r="C177" s="256">
        <v>0</v>
      </c>
      <c r="D177" s="256">
        <v>0</v>
      </c>
    </row>
    <row r="178" spans="2:4">
      <c r="B178" s="257"/>
      <c r="C178" s="256">
        <v>0</v>
      </c>
      <c r="D178" s="256">
        <v>0</v>
      </c>
    </row>
    <row r="179" spans="2:4">
      <c r="B179" s="257"/>
      <c r="C179" s="256">
        <v>0</v>
      </c>
      <c r="D179" s="256">
        <v>0</v>
      </c>
    </row>
    <row r="180" spans="2:4">
      <c r="B180" s="257"/>
      <c r="C180" s="256">
        <v>0</v>
      </c>
      <c r="D180" s="256">
        <v>0</v>
      </c>
    </row>
    <row r="181" spans="2:4">
      <c r="B181" s="257"/>
      <c r="C181" s="256">
        <v>0</v>
      </c>
      <c r="D181" s="256">
        <v>0</v>
      </c>
    </row>
    <row r="182" spans="2:4">
      <c r="B182" s="257"/>
      <c r="C182" s="256">
        <v>0</v>
      </c>
      <c r="D182" s="256">
        <v>0</v>
      </c>
    </row>
    <row r="183" spans="2:4">
      <c r="B183" s="257"/>
      <c r="C183" s="256">
        <v>0</v>
      </c>
      <c r="D183" s="256">
        <v>0</v>
      </c>
    </row>
    <row r="184" spans="2:4">
      <c r="B184" s="257"/>
      <c r="C184" s="256">
        <v>0</v>
      </c>
      <c r="D184" s="256">
        <v>0</v>
      </c>
    </row>
    <row r="185" spans="2:4">
      <c r="B185" s="257"/>
      <c r="C185" s="256">
        <v>0</v>
      </c>
      <c r="D185" s="256">
        <v>0</v>
      </c>
    </row>
    <row r="186" spans="2:4">
      <c r="B186" s="257"/>
      <c r="C186" s="256">
        <v>0</v>
      </c>
      <c r="D186" s="256">
        <v>0</v>
      </c>
    </row>
    <row r="187" spans="2:4">
      <c r="B187" s="257"/>
      <c r="C187" s="256">
        <v>0</v>
      </c>
      <c r="D187" s="256">
        <v>0</v>
      </c>
    </row>
    <row r="188" spans="2:4">
      <c r="B188" s="257"/>
      <c r="C188" s="256">
        <v>0</v>
      </c>
      <c r="D188" s="256">
        <v>0</v>
      </c>
    </row>
    <row r="189" spans="2:4">
      <c r="B189" s="257"/>
      <c r="C189" s="256">
        <v>0</v>
      </c>
      <c r="D189" s="256">
        <v>0</v>
      </c>
    </row>
    <row r="190" spans="2:4">
      <c r="B190" s="257"/>
      <c r="C190" s="256">
        <v>0</v>
      </c>
      <c r="D190" s="256">
        <v>0</v>
      </c>
    </row>
    <row r="191" spans="2:4">
      <c r="B191" s="257"/>
      <c r="C191" s="256">
        <v>0</v>
      </c>
      <c r="D191" s="256">
        <v>0</v>
      </c>
    </row>
    <row r="192" spans="2:4">
      <c r="B192" s="257"/>
      <c r="C192" s="256">
        <v>0</v>
      </c>
      <c r="D192" s="256">
        <v>0</v>
      </c>
    </row>
    <row r="193" spans="2:5">
      <c r="B193" s="258" t="s">
        <v>140</v>
      </c>
      <c r="C193" s="259">
        <f>SUM(C15:C192)</f>
        <v>323333.61</v>
      </c>
      <c r="D193" s="259">
        <f>SUM(D15:D192)</f>
        <v>323333.61</v>
      </c>
      <c r="E193" s="262"/>
    </row>
    <row r="194" spans="2:5">
      <c r="B194" s="390" t="s">
        <v>167</v>
      </c>
      <c r="C194" s="390"/>
      <c r="D194" s="260">
        <f>D13-C193+D193</f>
        <v>0</v>
      </c>
    </row>
    <row r="196" spans="2:5">
      <c r="C196" s="261"/>
    </row>
    <row r="199" spans="2:5" ht="15" customHeight="1">
      <c r="B199" s="384" t="s">
        <v>168</v>
      </c>
      <c r="C199" s="384"/>
      <c r="D199" s="384"/>
    </row>
    <row r="200" spans="2:5" ht="15" customHeight="1">
      <c r="B200" s="385" t="s">
        <v>169</v>
      </c>
      <c r="C200" s="385"/>
      <c r="D200" s="385"/>
    </row>
  </sheetData>
  <sheetProtection password="B090" sheet="1" objects="1" scenarios="1"/>
  <mergeCells count="9">
    <mergeCell ref="B13:C13"/>
    <mergeCell ref="B194:C194"/>
    <mergeCell ref="B199:D199"/>
    <mergeCell ref="B200:D200"/>
    <mergeCell ref="B3:D3"/>
    <mergeCell ref="B4:D4"/>
    <mergeCell ref="B5:D5"/>
    <mergeCell ref="A8:E8"/>
    <mergeCell ref="A10:E10"/>
  </mergeCells>
  <pageMargins left="0.51180555555555496" right="0.51180555555555496" top="0.78749999999999998" bottom="0.78749999999999998" header="0.51180555555555496" footer="0.51180555555555496"/>
  <pageSetup paperSize="9" firstPageNumber="0" fitToHeight="0" orientation="portrait" useFirstPageNumber="1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J200"/>
  <sheetViews>
    <sheetView zoomScale="82" zoomScaleNormal="82" workbookViewId="0">
      <selection activeCell="A8" sqref="A8:E8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8" style="1" customWidth="1"/>
    <col min="6" max="1024" width="9.140625" style="1"/>
  </cols>
  <sheetData>
    <row r="3" spans="1:5" ht="15.75" customHeight="1">
      <c r="B3" s="386" t="s">
        <v>0</v>
      </c>
      <c r="C3" s="386"/>
      <c r="D3" s="386"/>
    </row>
    <row r="4" spans="1:5" ht="15.75" customHeight="1">
      <c r="B4" s="386" t="s">
        <v>2</v>
      </c>
      <c r="C4" s="386"/>
      <c r="D4" s="386"/>
    </row>
    <row r="5" spans="1:5" ht="15.75" customHeight="1">
      <c r="B5" s="386" t="s">
        <v>5</v>
      </c>
      <c r="C5" s="386"/>
      <c r="D5" s="386"/>
    </row>
    <row r="8" spans="1:5" ht="50.25" customHeight="1">
      <c r="A8" s="387" t="s">
        <v>162</v>
      </c>
      <c r="B8" s="387"/>
      <c r="C8" s="387"/>
      <c r="D8" s="387"/>
      <c r="E8" s="387"/>
    </row>
    <row r="10" spans="1:5" ht="46.5" customHeight="1">
      <c r="A10" s="388" t="s">
        <v>185</v>
      </c>
      <c r="B10" s="388"/>
      <c r="C10" s="388"/>
      <c r="D10" s="388"/>
      <c r="E10" s="388"/>
    </row>
    <row r="13" spans="1:5">
      <c r="B13" s="389" t="s">
        <v>156</v>
      </c>
      <c r="C13" s="389"/>
      <c r="D13" s="253">
        <v>0</v>
      </c>
    </row>
    <row r="14" spans="1:5">
      <c r="B14" s="254" t="s">
        <v>149</v>
      </c>
      <c r="C14" s="254" t="s">
        <v>164</v>
      </c>
      <c r="D14" s="254" t="s">
        <v>165</v>
      </c>
    </row>
    <row r="15" spans="1:5">
      <c r="B15" s="255" t="s">
        <v>174</v>
      </c>
      <c r="C15" s="256">
        <v>51.9</v>
      </c>
      <c r="D15" s="256">
        <v>51.9</v>
      </c>
    </row>
    <row r="16" spans="1:5">
      <c r="B16" s="257"/>
      <c r="C16" s="256">
        <v>0</v>
      </c>
      <c r="D16" s="256">
        <v>0</v>
      </c>
    </row>
    <row r="17" spans="2:4">
      <c r="B17" s="257"/>
      <c r="C17" s="256">
        <v>0</v>
      </c>
      <c r="D17" s="256">
        <v>0</v>
      </c>
    </row>
    <row r="18" spans="2:4">
      <c r="B18" s="257"/>
      <c r="C18" s="256">
        <v>0</v>
      </c>
      <c r="D18" s="256">
        <v>0</v>
      </c>
    </row>
    <row r="19" spans="2:4">
      <c r="B19" s="257"/>
      <c r="C19" s="256">
        <v>0</v>
      </c>
      <c r="D19" s="256">
        <v>0</v>
      </c>
    </row>
    <row r="20" spans="2:4">
      <c r="B20" s="257"/>
      <c r="C20" s="256">
        <v>0</v>
      </c>
      <c r="D20" s="256">
        <v>0</v>
      </c>
    </row>
    <row r="21" spans="2:4">
      <c r="B21" s="257"/>
      <c r="C21" s="256">
        <v>0</v>
      </c>
      <c r="D21" s="256">
        <v>0</v>
      </c>
    </row>
    <row r="22" spans="2:4">
      <c r="B22" s="257"/>
      <c r="C22" s="256">
        <v>0</v>
      </c>
      <c r="D22" s="256">
        <v>0</v>
      </c>
    </row>
    <row r="23" spans="2:4">
      <c r="B23" s="257"/>
      <c r="C23" s="256">
        <v>0</v>
      </c>
      <c r="D23" s="256">
        <v>0</v>
      </c>
    </row>
    <row r="24" spans="2:4">
      <c r="B24" s="257"/>
      <c r="C24" s="256">
        <v>0</v>
      </c>
      <c r="D24" s="256">
        <v>0</v>
      </c>
    </row>
    <row r="25" spans="2:4">
      <c r="B25" s="257"/>
      <c r="C25" s="256">
        <v>0</v>
      </c>
      <c r="D25" s="256">
        <v>0</v>
      </c>
    </row>
    <row r="26" spans="2:4">
      <c r="B26" s="257"/>
      <c r="C26" s="256">
        <v>0</v>
      </c>
      <c r="D26" s="256">
        <v>0</v>
      </c>
    </row>
    <row r="27" spans="2:4">
      <c r="B27" s="257"/>
      <c r="C27" s="256">
        <v>0</v>
      </c>
      <c r="D27" s="256">
        <v>0</v>
      </c>
    </row>
    <row r="28" spans="2:4">
      <c r="B28" s="257"/>
      <c r="C28" s="256">
        <v>0</v>
      </c>
      <c r="D28" s="256">
        <v>0</v>
      </c>
    </row>
    <row r="29" spans="2:4">
      <c r="B29" s="257"/>
      <c r="C29" s="256">
        <v>0</v>
      </c>
      <c r="D29" s="256">
        <v>0</v>
      </c>
    </row>
    <row r="30" spans="2:4">
      <c r="B30" s="257"/>
      <c r="C30" s="256">
        <v>0</v>
      </c>
      <c r="D30" s="256">
        <v>0</v>
      </c>
    </row>
    <row r="31" spans="2:4">
      <c r="B31" s="257"/>
      <c r="C31" s="256">
        <v>0</v>
      </c>
      <c r="D31" s="256">
        <v>0</v>
      </c>
    </row>
    <row r="32" spans="2:4">
      <c r="B32" s="257"/>
      <c r="C32" s="256">
        <v>0</v>
      </c>
      <c r="D32" s="256">
        <v>0</v>
      </c>
    </row>
    <row r="33" spans="2:4">
      <c r="B33" s="257"/>
      <c r="C33" s="256">
        <v>0</v>
      </c>
      <c r="D33" s="256">
        <v>0</v>
      </c>
    </row>
    <row r="34" spans="2:4">
      <c r="B34" s="257"/>
      <c r="C34" s="256">
        <v>0</v>
      </c>
      <c r="D34" s="256">
        <v>0</v>
      </c>
    </row>
    <row r="35" spans="2:4">
      <c r="B35" s="257"/>
      <c r="C35" s="256">
        <v>0</v>
      </c>
      <c r="D35" s="256">
        <v>0</v>
      </c>
    </row>
    <row r="36" spans="2:4">
      <c r="B36" s="257"/>
      <c r="C36" s="256">
        <v>0</v>
      </c>
      <c r="D36" s="256">
        <v>0</v>
      </c>
    </row>
    <row r="37" spans="2:4">
      <c r="B37" s="257"/>
      <c r="C37" s="256">
        <v>0</v>
      </c>
      <c r="D37" s="256">
        <v>0</v>
      </c>
    </row>
    <row r="38" spans="2:4">
      <c r="B38" s="257"/>
      <c r="C38" s="256">
        <v>0</v>
      </c>
      <c r="D38" s="256">
        <v>0</v>
      </c>
    </row>
    <row r="39" spans="2:4">
      <c r="B39" s="257"/>
      <c r="C39" s="256">
        <v>0</v>
      </c>
      <c r="D39" s="256">
        <v>0</v>
      </c>
    </row>
    <row r="40" spans="2:4">
      <c r="B40" s="257"/>
      <c r="C40" s="256">
        <v>0</v>
      </c>
      <c r="D40" s="256">
        <v>0</v>
      </c>
    </row>
    <row r="41" spans="2:4">
      <c r="B41" s="257"/>
      <c r="C41" s="256">
        <v>0</v>
      </c>
      <c r="D41" s="256">
        <v>0</v>
      </c>
    </row>
    <row r="42" spans="2:4">
      <c r="B42" s="257"/>
      <c r="C42" s="256">
        <v>0</v>
      </c>
      <c r="D42" s="256">
        <v>0</v>
      </c>
    </row>
    <row r="43" spans="2:4">
      <c r="B43" s="257"/>
      <c r="C43" s="256">
        <v>0</v>
      </c>
      <c r="D43" s="256">
        <v>0</v>
      </c>
    </row>
    <row r="44" spans="2:4">
      <c r="B44" s="257"/>
      <c r="C44" s="256">
        <v>0</v>
      </c>
      <c r="D44" s="256">
        <v>0</v>
      </c>
    </row>
    <row r="45" spans="2:4">
      <c r="B45" s="257"/>
      <c r="C45" s="256">
        <v>0</v>
      </c>
      <c r="D45" s="256">
        <v>0</v>
      </c>
    </row>
    <row r="46" spans="2:4">
      <c r="B46" s="257"/>
      <c r="C46" s="256">
        <v>0</v>
      </c>
      <c r="D46" s="256">
        <v>0</v>
      </c>
    </row>
    <row r="47" spans="2:4">
      <c r="B47" s="257"/>
      <c r="C47" s="256">
        <v>0</v>
      </c>
      <c r="D47" s="256">
        <v>0</v>
      </c>
    </row>
    <row r="48" spans="2:4">
      <c r="B48" s="257"/>
      <c r="C48" s="256">
        <v>0</v>
      </c>
      <c r="D48" s="256">
        <v>0</v>
      </c>
    </row>
    <row r="49" spans="2:4">
      <c r="B49" s="257"/>
      <c r="C49" s="256">
        <v>0</v>
      </c>
      <c r="D49" s="256">
        <v>0</v>
      </c>
    </row>
    <row r="50" spans="2:4">
      <c r="B50" s="257"/>
      <c r="C50" s="256">
        <v>0</v>
      </c>
      <c r="D50" s="256">
        <v>0</v>
      </c>
    </row>
    <row r="51" spans="2:4">
      <c r="B51" s="257"/>
      <c r="C51" s="256">
        <v>0</v>
      </c>
      <c r="D51" s="256">
        <v>0</v>
      </c>
    </row>
    <row r="52" spans="2:4">
      <c r="B52" s="257"/>
      <c r="C52" s="256">
        <v>0</v>
      </c>
      <c r="D52" s="256">
        <v>0</v>
      </c>
    </row>
    <row r="53" spans="2:4">
      <c r="B53" s="257"/>
      <c r="C53" s="256">
        <v>0</v>
      </c>
      <c r="D53" s="256">
        <v>0</v>
      </c>
    </row>
    <row r="54" spans="2:4">
      <c r="B54" s="257"/>
      <c r="C54" s="256">
        <v>0</v>
      </c>
      <c r="D54" s="256">
        <v>0</v>
      </c>
    </row>
    <row r="55" spans="2:4">
      <c r="B55" s="257"/>
      <c r="C55" s="256">
        <v>0</v>
      </c>
      <c r="D55" s="256">
        <v>0</v>
      </c>
    </row>
    <row r="56" spans="2:4">
      <c r="B56" s="257"/>
      <c r="C56" s="256">
        <v>0</v>
      </c>
      <c r="D56" s="256">
        <v>0</v>
      </c>
    </row>
    <row r="57" spans="2:4">
      <c r="B57" s="257"/>
      <c r="C57" s="256">
        <v>0</v>
      </c>
      <c r="D57" s="256">
        <v>0</v>
      </c>
    </row>
    <row r="58" spans="2:4">
      <c r="B58" s="257"/>
      <c r="C58" s="256">
        <v>0</v>
      </c>
      <c r="D58" s="256">
        <v>0</v>
      </c>
    </row>
    <row r="59" spans="2:4">
      <c r="B59" s="257"/>
      <c r="C59" s="256">
        <v>0</v>
      </c>
      <c r="D59" s="256">
        <v>0</v>
      </c>
    </row>
    <row r="60" spans="2:4">
      <c r="B60" s="257"/>
      <c r="C60" s="256">
        <v>0</v>
      </c>
      <c r="D60" s="256">
        <v>0</v>
      </c>
    </row>
    <row r="61" spans="2:4">
      <c r="B61" s="257"/>
      <c r="C61" s="256">
        <v>0</v>
      </c>
      <c r="D61" s="256">
        <v>0</v>
      </c>
    </row>
    <row r="62" spans="2:4">
      <c r="B62" s="257"/>
      <c r="C62" s="256">
        <v>0</v>
      </c>
      <c r="D62" s="256">
        <v>0</v>
      </c>
    </row>
    <row r="63" spans="2:4">
      <c r="B63" s="257"/>
      <c r="C63" s="256">
        <v>0</v>
      </c>
      <c r="D63" s="256">
        <v>0</v>
      </c>
    </row>
    <row r="64" spans="2:4">
      <c r="B64" s="257"/>
      <c r="C64" s="256">
        <v>0</v>
      </c>
      <c r="D64" s="256">
        <v>0</v>
      </c>
    </row>
    <row r="65" spans="2:4">
      <c r="B65" s="257"/>
      <c r="C65" s="256">
        <v>0</v>
      </c>
      <c r="D65" s="256">
        <v>0</v>
      </c>
    </row>
    <row r="66" spans="2:4">
      <c r="B66" s="257"/>
      <c r="C66" s="256">
        <v>0</v>
      </c>
      <c r="D66" s="256">
        <v>0</v>
      </c>
    </row>
    <row r="67" spans="2:4">
      <c r="B67" s="257"/>
      <c r="C67" s="256">
        <v>0</v>
      </c>
      <c r="D67" s="256">
        <v>0</v>
      </c>
    </row>
    <row r="68" spans="2:4">
      <c r="B68" s="257"/>
      <c r="C68" s="256">
        <v>0</v>
      </c>
      <c r="D68" s="256">
        <v>0</v>
      </c>
    </row>
    <row r="69" spans="2:4">
      <c r="B69" s="257"/>
      <c r="C69" s="256">
        <v>0</v>
      </c>
      <c r="D69" s="256">
        <v>0</v>
      </c>
    </row>
    <row r="70" spans="2:4">
      <c r="B70" s="257"/>
      <c r="C70" s="256">
        <v>0</v>
      </c>
      <c r="D70" s="256">
        <v>0</v>
      </c>
    </row>
    <row r="71" spans="2:4">
      <c r="B71" s="257"/>
      <c r="C71" s="256">
        <v>0</v>
      </c>
      <c r="D71" s="256">
        <v>0</v>
      </c>
    </row>
    <row r="72" spans="2:4">
      <c r="B72" s="257"/>
      <c r="C72" s="256">
        <v>0</v>
      </c>
      <c r="D72" s="256">
        <v>0</v>
      </c>
    </row>
    <row r="73" spans="2:4">
      <c r="B73" s="257"/>
      <c r="C73" s="256">
        <v>0</v>
      </c>
      <c r="D73" s="256">
        <v>0</v>
      </c>
    </row>
    <row r="74" spans="2:4">
      <c r="B74" s="257"/>
      <c r="C74" s="256">
        <v>0</v>
      </c>
      <c r="D74" s="256">
        <v>0</v>
      </c>
    </row>
    <row r="75" spans="2:4">
      <c r="B75" s="257"/>
      <c r="C75" s="256">
        <v>0</v>
      </c>
      <c r="D75" s="256">
        <v>0</v>
      </c>
    </row>
    <row r="76" spans="2:4">
      <c r="B76" s="257"/>
      <c r="C76" s="256">
        <v>0</v>
      </c>
      <c r="D76" s="256">
        <v>0</v>
      </c>
    </row>
    <row r="77" spans="2:4">
      <c r="B77" s="257"/>
      <c r="C77" s="256">
        <v>0</v>
      </c>
      <c r="D77" s="256">
        <v>0</v>
      </c>
    </row>
    <row r="78" spans="2:4">
      <c r="B78" s="257"/>
      <c r="C78" s="256">
        <v>0</v>
      </c>
      <c r="D78" s="256">
        <v>0</v>
      </c>
    </row>
    <row r="79" spans="2:4">
      <c r="B79" s="257"/>
      <c r="C79" s="256">
        <v>0</v>
      </c>
      <c r="D79" s="256">
        <v>0</v>
      </c>
    </row>
    <row r="80" spans="2:4">
      <c r="B80" s="257"/>
      <c r="C80" s="256">
        <v>0</v>
      </c>
      <c r="D80" s="256">
        <v>0</v>
      </c>
    </row>
    <row r="81" spans="2:4">
      <c r="B81" s="257"/>
      <c r="C81" s="256">
        <v>0</v>
      </c>
      <c r="D81" s="256">
        <v>0</v>
      </c>
    </row>
    <row r="82" spans="2:4">
      <c r="B82" s="257"/>
      <c r="C82" s="256">
        <v>0</v>
      </c>
      <c r="D82" s="256">
        <v>0</v>
      </c>
    </row>
    <row r="83" spans="2:4">
      <c r="B83" s="257"/>
      <c r="C83" s="256">
        <v>0</v>
      </c>
      <c r="D83" s="256">
        <v>0</v>
      </c>
    </row>
    <row r="84" spans="2:4">
      <c r="B84" s="257"/>
      <c r="C84" s="256">
        <v>0</v>
      </c>
      <c r="D84" s="256">
        <v>0</v>
      </c>
    </row>
    <row r="85" spans="2:4">
      <c r="B85" s="257"/>
      <c r="C85" s="256">
        <v>0</v>
      </c>
      <c r="D85" s="256">
        <v>0</v>
      </c>
    </row>
    <row r="86" spans="2:4">
      <c r="B86" s="257"/>
      <c r="C86" s="256">
        <v>0</v>
      </c>
      <c r="D86" s="256">
        <v>0</v>
      </c>
    </row>
    <row r="87" spans="2:4">
      <c r="B87" s="257"/>
      <c r="C87" s="256">
        <v>0</v>
      </c>
      <c r="D87" s="256">
        <v>0</v>
      </c>
    </row>
    <row r="88" spans="2:4">
      <c r="B88" s="257"/>
      <c r="C88" s="256">
        <v>0</v>
      </c>
      <c r="D88" s="256">
        <v>0</v>
      </c>
    </row>
    <row r="89" spans="2:4">
      <c r="B89" s="257"/>
      <c r="C89" s="256">
        <v>0</v>
      </c>
      <c r="D89" s="256">
        <v>0</v>
      </c>
    </row>
    <row r="90" spans="2:4">
      <c r="B90" s="257"/>
      <c r="C90" s="256">
        <v>0</v>
      </c>
      <c r="D90" s="256">
        <v>0</v>
      </c>
    </row>
    <row r="91" spans="2:4">
      <c r="B91" s="257"/>
      <c r="C91" s="256">
        <v>0</v>
      </c>
      <c r="D91" s="256">
        <v>0</v>
      </c>
    </row>
    <row r="92" spans="2:4">
      <c r="B92" s="257"/>
      <c r="C92" s="256">
        <v>0</v>
      </c>
      <c r="D92" s="256">
        <v>0</v>
      </c>
    </row>
    <row r="93" spans="2:4">
      <c r="B93" s="257"/>
      <c r="C93" s="256">
        <v>0</v>
      </c>
      <c r="D93" s="256">
        <v>0</v>
      </c>
    </row>
    <row r="94" spans="2:4">
      <c r="B94" s="257"/>
      <c r="C94" s="256">
        <v>0</v>
      </c>
      <c r="D94" s="256">
        <v>0</v>
      </c>
    </row>
    <row r="95" spans="2:4">
      <c r="B95" s="257"/>
      <c r="C95" s="256">
        <v>0</v>
      </c>
      <c r="D95" s="256">
        <v>0</v>
      </c>
    </row>
    <row r="96" spans="2:4">
      <c r="B96" s="257"/>
      <c r="C96" s="256">
        <v>0</v>
      </c>
      <c r="D96" s="256">
        <v>0</v>
      </c>
    </row>
    <row r="97" spans="2:4">
      <c r="B97" s="257"/>
      <c r="C97" s="256">
        <v>0</v>
      </c>
      <c r="D97" s="256">
        <v>0</v>
      </c>
    </row>
    <row r="98" spans="2:4">
      <c r="B98" s="257"/>
      <c r="C98" s="256">
        <v>0</v>
      </c>
      <c r="D98" s="256">
        <v>0</v>
      </c>
    </row>
    <row r="99" spans="2:4">
      <c r="B99" s="257"/>
      <c r="C99" s="256">
        <v>0</v>
      </c>
      <c r="D99" s="256">
        <v>0</v>
      </c>
    </row>
    <row r="100" spans="2:4">
      <c r="B100" s="257"/>
      <c r="C100" s="256">
        <v>0</v>
      </c>
      <c r="D100" s="256">
        <v>0</v>
      </c>
    </row>
    <row r="101" spans="2:4">
      <c r="B101" s="257"/>
      <c r="C101" s="256">
        <v>0</v>
      </c>
      <c r="D101" s="256">
        <v>0</v>
      </c>
    </row>
    <row r="102" spans="2:4">
      <c r="B102" s="257"/>
      <c r="C102" s="256">
        <v>0</v>
      </c>
      <c r="D102" s="256">
        <v>0</v>
      </c>
    </row>
    <row r="103" spans="2:4">
      <c r="B103" s="257"/>
      <c r="C103" s="256">
        <v>0</v>
      </c>
      <c r="D103" s="256">
        <v>0</v>
      </c>
    </row>
    <row r="104" spans="2:4">
      <c r="B104" s="257"/>
      <c r="C104" s="256">
        <v>0</v>
      </c>
      <c r="D104" s="256">
        <v>0</v>
      </c>
    </row>
    <row r="105" spans="2:4">
      <c r="B105" s="257"/>
      <c r="C105" s="256">
        <v>0</v>
      </c>
      <c r="D105" s="256">
        <v>0</v>
      </c>
    </row>
    <row r="106" spans="2:4">
      <c r="B106" s="257"/>
      <c r="C106" s="256">
        <v>0</v>
      </c>
      <c r="D106" s="256">
        <v>0</v>
      </c>
    </row>
    <row r="107" spans="2:4">
      <c r="B107" s="257"/>
      <c r="C107" s="256">
        <v>0</v>
      </c>
      <c r="D107" s="256">
        <v>0</v>
      </c>
    </row>
    <row r="108" spans="2:4">
      <c r="B108" s="257"/>
      <c r="C108" s="256">
        <v>0</v>
      </c>
      <c r="D108" s="256">
        <v>0</v>
      </c>
    </row>
    <row r="109" spans="2:4">
      <c r="B109" s="257"/>
      <c r="C109" s="256">
        <v>0</v>
      </c>
      <c r="D109" s="256">
        <v>0</v>
      </c>
    </row>
    <row r="110" spans="2:4">
      <c r="B110" s="257"/>
      <c r="C110" s="256">
        <v>0</v>
      </c>
      <c r="D110" s="256">
        <v>0</v>
      </c>
    </row>
    <row r="111" spans="2:4">
      <c r="B111" s="257"/>
      <c r="C111" s="256">
        <v>0</v>
      </c>
      <c r="D111" s="256">
        <v>0</v>
      </c>
    </row>
    <row r="112" spans="2:4">
      <c r="B112" s="257"/>
      <c r="C112" s="256">
        <v>0</v>
      </c>
      <c r="D112" s="256">
        <v>0</v>
      </c>
    </row>
    <row r="113" spans="2:4">
      <c r="B113" s="257"/>
      <c r="C113" s="256">
        <v>0</v>
      </c>
      <c r="D113" s="256">
        <v>0</v>
      </c>
    </row>
    <row r="114" spans="2:4">
      <c r="B114" s="257"/>
      <c r="C114" s="256">
        <v>0</v>
      </c>
      <c r="D114" s="256">
        <v>0</v>
      </c>
    </row>
    <row r="115" spans="2:4">
      <c r="B115" s="257"/>
      <c r="C115" s="256">
        <v>0</v>
      </c>
      <c r="D115" s="256">
        <v>0</v>
      </c>
    </row>
    <row r="116" spans="2:4">
      <c r="B116" s="257"/>
      <c r="C116" s="256">
        <v>0</v>
      </c>
      <c r="D116" s="256">
        <v>0</v>
      </c>
    </row>
    <row r="117" spans="2:4">
      <c r="B117" s="257"/>
      <c r="C117" s="256">
        <v>0</v>
      </c>
      <c r="D117" s="256">
        <v>0</v>
      </c>
    </row>
    <row r="118" spans="2:4">
      <c r="B118" s="257"/>
      <c r="C118" s="256">
        <v>0</v>
      </c>
      <c r="D118" s="256">
        <v>0</v>
      </c>
    </row>
    <row r="119" spans="2:4">
      <c r="B119" s="257"/>
      <c r="C119" s="256">
        <v>0</v>
      </c>
      <c r="D119" s="256">
        <v>0</v>
      </c>
    </row>
    <row r="120" spans="2:4">
      <c r="B120" s="257"/>
      <c r="C120" s="256">
        <v>0</v>
      </c>
      <c r="D120" s="256">
        <v>0</v>
      </c>
    </row>
    <row r="121" spans="2:4">
      <c r="B121" s="257"/>
      <c r="C121" s="256">
        <v>0</v>
      </c>
      <c r="D121" s="256">
        <v>0</v>
      </c>
    </row>
    <row r="122" spans="2:4">
      <c r="B122" s="257"/>
      <c r="C122" s="256">
        <v>0</v>
      </c>
      <c r="D122" s="256">
        <v>0</v>
      </c>
    </row>
    <row r="123" spans="2:4">
      <c r="B123" s="257"/>
      <c r="C123" s="256">
        <v>0</v>
      </c>
      <c r="D123" s="256">
        <v>0</v>
      </c>
    </row>
    <row r="124" spans="2:4">
      <c r="B124" s="257"/>
      <c r="C124" s="256">
        <v>0</v>
      </c>
      <c r="D124" s="256">
        <v>0</v>
      </c>
    </row>
    <row r="125" spans="2:4">
      <c r="B125" s="257"/>
      <c r="C125" s="256">
        <v>0</v>
      </c>
      <c r="D125" s="256">
        <v>0</v>
      </c>
    </row>
    <row r="126" spans="2:4">
      <c r="B126" s="257"/>
      <c r="C126" s="256">
        <v>0</v>
      </c>
      <c r="D126" s="256">
        <v>0</v>
      </c>
    </row>
    <row r="127" spans="2:4">
      <c r="B127" s="257"/>
      <c r="C127" s="256">
        <v>0</v>
      </c>
      <c r="D127" s="256">
        <v>0</v>
      </c>
    </row>
    <row r="128" spans="2:4">
      <c r="B128" s="257"/>
      <c r="C128" s="256">
        <v>0</v>
      </c>
      <c r="D128" s="256">
        <v>0</v>
      </c>
    </row>
    <row r="129" spans="2:4">
      <c r="B129" s="257"/>
      <c r="C129" s="256">
        <v>0</v>
      </c>
      <c r="D129" s="256">
        <v>0</v>
      </c>
    </row>
    <row r="130" spans="2:4">
      <c r="B130" s="257"/>
      <c r="C130" s="256">
        <v>0</v>
      </c>
      <c r="D130" s="256">
        <v>0</v>
      </c>
    </row>
    <row r="131" spans="2:4">
      <c r="B131" s="257"/>
      <c r="C131" s="256">
        <v>0</v>
      </c>
      <c r="D131" s="256">
        <v>0</v>
      </c>
    </row>
    <row r="132" spans="2:4">
      <c r="B132" s="257"/>
      <c r="C132" s="256">
        <v>0</v>
      </c>
      <c r="D132" s="256">
        <v>0</v>
      </c>
    </row>
    <row r="133" spans="2:4">
      <c r="B133" s="257"/>
      <c r="C133" s="256">
        <v>0</v>
      </c>
      <c r="D133" s="256">
        <v>0</v>
      </c>
    </row>
    <row r="134" spans="2:4">
      <c r="B134" s="257"/>
      <c r="C134" s="256">
        <v>0</v>
      </c>
      <c r="D134" s="256">
        <v>0</v>
      </c>
    </row>
    <row r="135" spans="2:4">
      <c r="B135" s="257"/>
      <c r="C135" s="256">
        <v>0</v>
      </c>
      <c r="D135" s="256">
        <v>0</v>
      </c>
    </row>
    <row r="136" spans="2:4">
      <c r="B136" s="257"/>
      <c r="C136" s="256">
        <v>0</v>
      </c>
      <c r="D136" s="256">
        <v>0</v>
      </c>
    </row>
    <row r="137" spans="2:4">
      <c r="B137" s="257"/>
      <c r="C137" s="256">
        <v>0</v>
      </c>
      <c r="D137" s="256">
        <v>0</v>
      </c>
    </row>
    <row r="138" spans="2:4">
      <c r="B138" s="257"/>
      <c r="C138" s="256">
        <v>0</v>
      </c>
      <c r="D138" s="256">
        <v>0</v>
      </c>
    </row>
    <row r="139" spans="2:4">
      <c r="B139" s="257"/>
      <c r="C139" s="256">
        <v>0</v>
      </c>
      <c r="D139" s="256">
        <v>0</v>
      </c>
    </row>
    <row r="140" spans="2:4">
      <c r="B140" s="257"/>
      <c r="C140" s="256">
        <v>0</v>
      </c>
      <c r="D140" s="256">
        <v>0</v>
      </c>
    </row>
    <row r="141" spans="2:4">
      <c r="B141" s="257"/>
      <c r="C141" s="256">
        <v>0</v>
      </c>
      <c r="D141" s="256">
        <v>0</v>
      </c>
    </row>
    <row r="142" spans="2:4">
      <c r="B142" s="257"/>
      <c r="C142" s="256">
        <v>0</v>
      </c>
      <c r="D142" s="256">
        <v>0</v>
      </c>
    </row>
    <row r="143" spans="2:4">
      <c r="B143" s="257"/>
      <c r="C143" s="256">
        <v>0</v>
      </c>
      <c r="D143" s="256">
        <v>0</v>
      </c>
    </row>
    <row r="144" spans="2:4">
      <c r="B144" s="257"/>
      <c r="C144" s="256">
        <v>0</v>
      </c>
      <c r="D144" s="256">
        <v>0</v>
      </c>
    </row>
    <row r="145" spans="2:4">
      <c r="B145" s="257"/>
      <c r="C145" s="256">
        <v>0</v>
      </c>
      <c r="D145" s="256">
        <v>0</v>
      </c>
    </row>
    <row r="146" spans="2:4">
      <c r="B146" s="257"/>
      <c r="C146" s="256">
        <v>0</v>
      </c>
      <c r="D146" s="256">
        <v>0</v>
      </c>
    </row>
    <row r="147" spans="2:4">
      <c r="B147" s="257"/>
      <c r="C147" s="256">
        <v>0</v>
      </c>
      <c r="D147" s="256">
        <v>0</v>
      </c>
    </row>
    <row r="148" spans="2:4">
      <c r="B148" s="257"/>
      <c r="C148" s="256">
        <v>0</v>
      </c>
      <c r="D148" s="256">
        <v>0</v>
      </c>
    </row>
    <row r="149" spans="2:4">
      <c r="B149" s="257"/>
      <c r="C149" s="256">
        <v>0</v>
      </c>
      <c r="D149" s="256">
        <v>0</v>
      </c>
    </row>
    <row r="150" spans="2:4">
      <c r="B150" s="257"/>
      <c r="C150" s="256">
        <v>0</v>
      </c>
      <c r="D150" s="256">
        <v>0</v>
      </c>
    </row>
    <row r="151" spans="2:4">
      <c r="B151" s="257"/>
      <c r="C151" s="256">
        <v>0</v>
      </c>
      <c r="D151" s="256">
        <v>0</v>
      </c>
    </row>
    <row r="152" spans="2:4">
      <c r="B152" s="257"/>
      <c r="C152" s="256">
        <v>0</v>
      </c>
      <c r="D152" s="256">
        <v>0</v>
      </c>
    </row>
    <row r="153" spans="2:4">
      <c r="B153" s="257"/>
      <c r="C153" s="256">
        <v>0</v>
      </c>
      <c r="D153" s="256">
        <v>0</v>
      </c>
    </row>
    <row r="154" spans="2:4">
      <c r="B154" s="257"/>
      <c r="C154" s="256">
        <v>0</v>
      </c>
      <c r="D154" s="256">
        <v>0</v>
      </c>
    </row>
    <row r="155" spans="2:4">
      <c r="B155" s="257"/>
      <c r="C155" s="256">
        <v>0</v>
      </c>
      <c r="D155" s="256">
        <v>0</v>
      </c>
    </row>
    <row r="156" spans="2:4">
      <c r="B156" s="257"/>
      <c r="C156" s="256">
        <v>0</v>
      </c>
      <c r="D156" s="256">
        <v>0</v>
      </c>
    </row>
    <row r="157" spans="2:4">
      <c r="B157" s="257"/>
      <c r="C157" s="256">
        <v>0</v>
      </c>
      <c r="D157" s="256">
        <v>0</v>
      </c>
    </row>
    <row r="158" spans="2:4">
      <c r="B158" s="257"/>
      <c r="C158" s="256">
        <v>0</v>
      </c>
      <c r="D158" s="256">
        <v>0</v>
      </c>
    </row>
    <row r="159" spans="2:4">
      <c r="B159" s="257"/>
      <c r="C159" s="256">
        <v>0</v>
      </c>
      <c r="D159" s="256">
        <v>0</v>
      </c>
    </row>
    <row r="160" spans="2:4">
      <c r="B160" s="257"/>
      <c r="C160" s="256">
        <v>0</v>
      </c>
      <c r="D160" s="256">
        <v>0</v>
      </c>
    </row>
    <row r="161" spans="2:4">
      <c r="B161" s="257"/>
      <c r="C161" s="256">
        <v>0</v>
      </c>
      <c r="D161" s="256">
        <v>0</v>
      </c>
    </row>
    <row r="162" spans="2:4">
      <c r="B162" s="257"/>
      <c r="C162" s="256">
        <v>0</v>
      </c>
      <c r="D162" s="256">
        <v>0</v>
      </c>
    </row>
    <row r="163" spans="2:4">
      <c r="B163" s="257"/>
      <c r="C163" s="256">
        <v>0</v>
      </c>
      <c r="D163" s="256">
        <v>0</v>
      </c>
    </row>
    <row r="164" spans="2:4">
      <c r="B164" s="257"/>
      <c r="C164" s="256">
        <v>0</v>
      </c>
      <c r="D164" s="256">
        <v>0</v>
      </c>
    </row>
    <row r="165" spans="2:4">
      <c r="B165" s="257"/>
      <c r="C165" s="256">
        <v>0</v>
      </c>
      <c r="D165" s="256">
        <v>0</v>
      </c>
    </row>
    <row r="166" spans="2:4">
      <c r="B166" s="257"/>
      <c r="C166" s="256">
        <v>0</v>
      </c>
      <c r="D166" s="256">
        <v>0</v>
      </c>
    </row>
    <row r="167" spans="2:4">
      <c r="B167" s="257"/>
      <c r="C167" s="256">
        <v>0</v>
      </c>
      <c r="D167" s="256">
        <v>0</v>
      </c>
    </row>
    <row r="168" spans="2:4">
      <c r="B168" s="257"/>
      <c r="C168" s="256">
        <v>0</v>
      </c>
      <c r="D168" s="256">
        <v>0</v>
      </c>
    </row>
    <row r="169" spans="2:4">
      <c r="B169" s="257"/>
      <c r="C169" s="256">
        <v>0</v>
      </c>
      <c r="D169" s="256">
        <v>0</v>
      </c>
    </row>
    <row r="170" spans="2:4">
      <c r="B170" s="257"/>
      <c r="C170" s="256">
        <v>0</v>
      </c>
      <c r="D170" s="256">
        <v>0</v>
      </c>
    </row>
    <row r="171" spans="2:4">
      <c r="B171" s="257"/>
      <c r="C171" s="256">
        <v>0</v>
      </c>
      <c r="D171" s="256">
        <v>0</v>
      </c>
    </row>
    <row r="172" spans="2:4">
      <c r="B172" s="257"/>
      <c r="C172" s="256">
        <v>0</v>
      </c>
      <c r="D172" s="256">
        <v>0</v>
      </c>
    </row>
    <row r="173" spans="2:4">
      <c r="B173" s="257"/>
      <c r="C173" s="256">
        <v>0</v>
      </c>
      <c r="D173" s="256">
        <v>0</v>
      </c>
    </row>
    <row r="174" spans="2:4">
      <c r="B174" s="257"/>
      <c r="C174" s="256">
        <v>0</v>
      </c>
      <c r="D174" s="256">
        <v>0</v>
      </c>
    </row>
    <row r="175" spans="2:4">
      <c r="B175" s="257"/>
      <c r="C175" s="256">
        <v>0</v>
      </c>
      <c r="D175" s="256">
        <v>0</v>
      </c>
    </row>
    <row r="176" spans="2:4">
      <c r="B176" s="257"/>
      <c r="C176" s="256">
        <v>0</v>
      </c>
      <c r="D176" s="256">
        <v>0</v>
      </c>
    </row>
    <row r="177" spans="2:4">
      <c r="B177" s="257"/>
      <c r="C177" s="256">
        <v>0</v>
      </c>
      <c r="D177" s="256">
        <v>0</v>
      </c>
    </row>
    <row r="178" spans="2:4">
      <c r="B178" s="257"/>
      <c r="C178" s="256">
        <v>0</v>
      </c>
      <c r="D178" s="256">
        <v>0</v>
      </c>
    </row>
    <row r="179" spans="2:4">
      <c r="B179" s="257"/>
      <c r="C179" s="256">
        <v>0</v>
      </c>
      <c r="D179" s="256">
        <v>0</v>
      </c>
    </row>
    <row r="180" spans="2:4">
      <c r="B180" s="257"/>
      <c r="C180" s="256">
        <v>0</v>
      </c>
      <c r="D180" s="256">
        <v>0</v>
      </c>
    </row>
    <row r="181" spans="2:4">
      <c r="B181" s="257"/>
      <c r="C181" s="256">
        <v>0</v>
      </c>
      <c r="D181" s="256">
        <v>0</v>
      </c>
    </row>
    <row r="182" spans="2:4">
      <c r="B182" s="257"/>
      <c r="C182" s="256">
        <v>0</v>
      </c>
      <c r="D182" s="256">
        <v>0</v>
      </c>
    </row>
    <row r="183" spans="2:4">
      <c r="B183" s="257"/>
      <c r="C183" s="256">
        <v>0</v>
      </c>
      <c r="D183" s="256">
        <v>0</v>
      </c>
    </row>
    <row r="184" spans="2:4">
      <c r="B184" s="257"/>
      <c r="C184" s="256">
        <v>0</v>
      </c>
      <c r="D184" s="256">
        <v>0</v>
      </c>
    </row>
    <row r="185" spans="2:4">
      <c r="B185" s="257"/>
      <c r="C185" s="256">
        <v>0</v>
      </c>
      <c r="D185" s="256">
        <v>0</v>
      </c>
    </row>
    <row r="186" spans="2:4">
      <c r="B186" s="257"/>
      <c r="C186" s="256">
        <v>0</v>
      </c>
      <c r="D186" s="256">
        <v>0</v>
      </c>
    </row>
    <row r="187" spans="2:4">
      <c r="B187" s="257"/>
      <c r="C187" s="256">
        <v>0</v>
      </c>
      <c r="D187" s="256">
        <v>0</v>
      </c>
    </row>
    <row r="188" spans="2:4">
      <c r="B188" s="257"/>
      <c r="C188" s="256">
        <v>0</v>
      </c>
      <c r="D188" s="256">
        <v>0</v>
      </c>
    </row>
    <row r="189" spans="2:4">
      <c r="B189" s="257"/>
      <c r="C189" s="256">
        <v>0</v>
      </c>
      <c r="D189" s="256">
        <v>0</v>
      </c>
    </row>
    <row r="190" spans="2:4">
      <c r="B190" s="257"/>
      <c r="C190" s="256">
        <v>0</v>
      </c>
      <c r="D190" s="256">
        <v>0</v>
      </c>
    </row>
    <row r="191" spans="2:4">
      <c r="B191" s="257"/>
      <c r="C191" s="256">
        <v>0</v>
      </c>
      <c r="D191" s="256">
        <v>0</v>
      </c>
    </row>
    <row r="192" spans="2:4">
      <c r="B192" s="257"/>
      <c r="C192" s="256">
        <v>0</v>
      </c>
      <c r="D192" s="256">
        <v>0</v>
      </c>
    </row>
    <row r="193" spans="2:5">
      <c r="B193" s="258" t="s">
        <v>140</v>
      </c>
      <c r="C193" s="259">
        <f>SUM(C15:C192)</f>
        <v>51.9</v>
      </c>
      <c r="D193" s="259">
        <f>SUM(D15:D192)</f>
        <v>51.9</v>
      </c>
    </row>
    <row r="194" spans="2:5">
      <c r="B194" s="390" t="s">
        <v>167</v>
      </c>
      <c r="C194" s="390"/>
      <c r="D194" s="260">
        <f>D13-C193+D193</f>
        <v>0</v>
      </c>
      <c r="E194" s="261"/>
    </row>
    <row r="199" spans="2:5" ht="15" customHeight="1">
      <c r="B199" s="384" t="s">
        <v>168</v>
      </c>
      <c r="C199" s="384"/>
      <c r="D199" s="384"/>
    </row>
    <row r="200" spans="2:5" ht="15" customHeight="1">
      <c r="B200" s="385" t="s">
        <v>169</v>
      </c>
      <c r="C200" s="385"/>
      <c r="D200" s="385"/>
    </row>
  </sheetData>
  <sheetProtection password="B090" sheet="1" objects="1" scenarios="1"/>
  <mergeCells count="9">
    <mergeCell ref="B13:C13"/>
    <mergeCell ref="B194:C194"/>
    <mergeCell ref="B199:D199"/>
    <mergeCell ref="B200:D200"/>
    <mergeCell ref="B3:D3"/>
    <mergeCell ref="B4:D4"/>
    <mergeCell ref="B5:D5"/>
    <mergeCell ref="A8:E8"/>
    <mergeCell ref="A10:E10"/>
  </mergeCells>
  <printOptions horizontalCentered="1"/>
  <pageMargins left="0.51180555555555496" right="0.51180555555555496" top="0.78749999999999998" bottom="0.78749999999999998" header="0.51180555555555496" footer="0.51180555555555496"/>
  <pageSetup firstPageNumber="0" fitToHeight="0" orientation="portrait" useFirstPageNumber="1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J63"/>
  <sheetViews>
    <sheetView zoomScale="82" zoomScaleNormal="82" workbookViewId="0">
      <selection activeCell="A8" sqref="A8:E8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8" style="1" customWidth="1"/>
    <col min="6" max="1024" width="9.140625" style="1"/>
  </cols>
  <sheetData>
    <row r="3" spans="1:5" ht="15.75" customHeight="1">
      <c r="B3" s="386" t="s">
        <v>0</v>
      </c>
      <c r="C3" s="386"/>
      <c r="D3" s="386"/>
    </row>
    <row r="4" spans="1:5" ht="15.75" customHeight="1">
      <c r="B4" s="386" t="s">
        <v>2</v>
      </c>
      <c r="C4" s="386"/>
      <c r="D4" s="386"/>
    </row>
    <row r="5" spans="1:5" ht="15.75" customHeight="1">
      <c r="B5" s="386" t="s">
        <v>5</v>
      </c>
      <c r="C5" s="386"/>
      <c r="D5" s="386"/>
    </row>
    <row r="8" spans="1:5" ht="50.25" customHeight="1">
      <c r="A8" s="387" t="s">
        <v>162</v>
      </c>
      <c r="B8" s="387"/>
      <c r="C8" s="387"/>
      <c r="D8" s="387"/>
      <c r="E8" s="387"/>
    </row>
    <row r="10" spans="1:5" ht="46.5" customHeight="1">
      <c r="A10" s="388" t="s">
        <v>186</v>
      </c>
      <c r="B10" s="388"/>
      <c r="C10" s="388"/>
      <c r="D10" s="388"/>
      <c r="E10" s="388"/>
    </row>
    <row r="13" spans="1:5">
      <c r="B13" s="389" t="s">
        <v>156</v>
      </c>
      <c r="C13" s="389"/>
      <c r="D13" s="253">
        <v>0</v>
      </c>
    </row>
    <row r="14" spans="1:5">
      <c r="B14" s="254" t="s">
        <v>149</v>
      </c>
      <c r="C14" s="254" t="s">
        <v>164</v>
      </c>
      <c r="D14" s="254" t="s">
        <v>165</v>
      </c>
    </row>
    <row r="15" spans="1:5">
      <c r="B15" s="255" t="s">
        <v>187</v>
      </c>
      <c r="C15" s="256">
        <v>51.9</v>
      </c>
      <c r="D15" s="256">
        <v>51.9</v>
      </c>
    </row>
    <row r="16" spans="1:5">
      <c r="B16" s="257"/>
      <c r="C16" s="256">
        <v>0</v>
      </c>
      <c r="D16" s="256">
        <v>0</v>
      </c>
    </row>
    <row r="17" spans="2:4">
      <c r="B17" s="257"/>
      <c r="C17" s="256">
        <v>0</v>
      </c>
      <c r="D17" s="256">
        <v>0</v>
      </c>
    </row>
    <row r="18" spans="2:4">
      <c r="B18" s="257"/>
      <c r="C18" s="256">
        <v>0</v>
      </c>
      <c r="D18" s="256">
        <v>0</v>
      </c>
    </row>
    <row r="19" spans="2:4">
      <c r="B19" s="257"/>
      <c r="C19" s="256">
        <v>0</v>
      </c>
      <c r="D19" s="256">
        <v>0</v>
      </c>
    </row>
    <row r="20" spans="2:4">
      <c r="B20" s="257"/>
      <c r="C20" s="256">
        <v>0</v>
      </c>
      <c r="D20" s="256">
        <v>0</v>
      </c>
    </row>
    <row r="21" spans="2:4">
      <c r="B21" s="257"/>
      <c r="C21" s="256">
        <v>0</v>
      </c>
      <c r="D21" s="256">
        <v>0</v>
      </c>
    </row>
    <row r="22" spans="2:4">
      <c r="B22" s="257"/>
      <c r="C22" s="256">
        <v>0</v>
      </c>
      <c r="D22" s="256">
        <v>0</v>
      </c>
    </row>
    <row r="23" spans="2:4">
      <c r="B23" s="257"/>
      <c r="C23" s="256">
        <v>0</v>
      </c>
      <c r="D23" s="256">
        <v>0</v>
      </c>
    </row>
    <row r="24" spans="2:4">
      <c r="B24" s="257"/>
      <c r="C24" s="256">
        <v>0</v>
      </c>
      <c r="D24" s="256">
        <v>0</v>
      </c>
    </row>
    <row r="25" spans="2:4">
      <c r="B25" s="257"/>
      <c r="C25" s="256">
        <v>0</v>
      </c>
      <c r="D25" s="256">
        <v>0</v>
      </c>
    </row>
    <row r="26" spans="2:4">
      <c r="B26" s="257"/>
      <c r="C26" s="256">
        <v>0</v>
      </c>
      <c r="D26" s="256">
        <v>0</v>
      </c>
    </row>
    <row r="27" spans="2:4">
      <c r="B27" s="257"/>
      <c r="C27" s="256">
        <v>0</v>
      </c>
      <c r="D27" s="256">
        <v>0</v>
      </c>
    </row>
    <row r="28" spans="2:4">
      <c r="B28" s="257"/>
      <c r="C28" s="256">
        <v>0</v>
      </c>
      <c r="D28" s="256">
        <v>0</v>
      </c>
    </row>
    <row r="29" spans="2:4">
      <c r="B29" s="257"/>
      <c r="C29" s="256">
        <v>0</v>
      </c>
      <c r="D29" s="256">
        <v>0</v>
      </c>
    </row>
    <row r="30" spans="2:4">
      <c r="B30" s="257"/>
      <c r="C30" s="256">
        <v>0</v>
      </c>
      <c r="D30" s="256">
        <v>0</v>
      </c>
    </row>
    <row r="31" spans="2:4">
      <c r="B31" s="257"/>
      <c r="C31" s="256">
        <v>0</v>
      </c>
      <c r="D31" s="256">
        <v>0</v>
      </c>
    </row>
    <row r="32" spans="2:4">
      <c r="B32" s="257"/>
      <c r="C32" s="256">
        <v>0</v>
      </c>
      <c r="D32" s="256">
        <v>0</v>
      </c>
    </row>
    <row r="33" spans="2:4">
      <c r="B33" s="257"/>
      <c r="C33" s="256">
        <v>0</v>
      </c>
      <c r="D33" s="256">
        <v>0</v>
      </c>
    </row>
    <row r="34" spans="2:4">
      <c r="B34" s="257"/>
      <c r="C34" s="256">
        <v>0</v>
      </c>
      <c r="D34" s="256">
        <v>0</v>
      </c>
    </row>
    <row r="35" spans="2:4">
      <c r="B35" s="257"/>
      <c r="C35" s="256">
        <v>0</v>
      </c>
      <c r="D35" s="256">
        <v>0</v>
      </c>
    </row>
    <row r="36" spans="2:4">
      <c r="B36" s="257"/>
      <c r="C36" s="256">
        <v>0</v>
      </c>
      <c r="D36" s="256">
        <v>0</v>
      </c>
    </row>
    <row r="37" spans="2:4">
      <c r="B37" s="257"/>
      <c r="C37" s="256">
        <v>0</v>
      </c>
      <c r="D37" s="256">
        <v>0</v>
      </c>
    </row>
    <row r="38" spans="2:4">
      <c r="B38" s="257"/>
      <c r="C38" s="256">
        <v>0</v>
      </c>
      <c r="D38" s="256">
        <v>0</v>
      </c>
    </row>
    <row r="39" spans="2:4">
      <c r="B39" s="257"/>
      <c r="C39" s="256">
        <v>0</v>
      </c>
      <c r="D39" s="256">
        <v>0</v>
      </c>
    </row>
    <row r="40" spans="2:4">
      <c r="B40" s="257"/>
      <c r="C40" s="256">
        <v>0</v>
      </c>
      <c r="D40" s="256">
        <v>0</v>
      </c>
    </row>
    <row r="41" spans="2:4">
      <c r="B41" s="257"/>
      <c r="C41" s="256">
        <v>0</v>
      </c>
      <c r="D41" s="256">
        <v>0</v>
      </c>
    </row>
    <row r="42" spans="2:4">
      <c r="B42" s="257"/>
      <c r="C42" s="256">
        <v>0</v>
      </c>
      <c r="D42" s="256">
        <v>0</v>
      </c>
    </row>
    <row r="43" spans="2:4">
      <c r="B43" s="257"/>
      <c r="C43" s="256">
        <v>0</v>
      </c>
      <c r="D43" s="256">
        <v>0</v>
      </c>
    </row>
    <row r="44" spans="2:4">
      <c r="B44" s="257"/>
      <c r="C44" s="256">
        <v>0</v>
      </c>
      <c r="D44" s="256">
        <v>0</v>
      </c>
    </row>
    <row r="45" spans="2:4">
      <c r="B45" s="257"/>
      <c r="C45" s="256">
        <v>0</v>
      </c>
      <c r="D45" s="256">
        <v>0</v>
      </c>
    </row>
    <row r="46" spans="2:4">
      <c r="B46" s="257"/>
      <c r="C46" s="256">
        <v>0</v>
      </c>
      <c r="D46" s="256">
        <v>0</v>
      </c>
    </row>
    <row r="47" spans="2:4">
      <c r="B47" s="257"/>
      <c r="C47" s="256">
        <v>0</v>
      </c>
      <c r="D47" s="256">
        <v>0</v>
      </c>
    </row>
    <row r="48" spans="2:4">
      <c r="B48" s="257"/>
      <c r="C48" s="256">
        <v>0</v>
      </c>
      <c r="D48" s="256">
        <v>0</v>
      </c>
    </row>
    <row r="49" spans="2:5">
      <c r="B49" s="257"/>
      <c r="C49" s="256">
        <v>0</v>
      </c>
      <c r="D49" s="256">
        <v>0</v>
      </c>
    </row>
    <row r="50" spans="2:5">
      <c r="B50" s="257"/>
      <c r="C50" s="256">
        <v>0</v>
      </c>
      <c r="D50" s="256">
        <v>0</v>
      </c>
    </row>
    <row r="51" spans="2:5">
      <c r="B51" s="257"/>
      <c r="C51" s="256">
        <v>0</v>
      </c>
      <c r="D51" s="256">
        <v>0</v>
      </c>
    </row>
    <row r="52" spans="2:5">
      <c r="B52" s="257"/>
      <c r="C52" s="256">
        <v>0</v>
      </c>
      <c r="D52" s="256">
        <v>0</v>
      </c>
    </row>
    <row r="53" spans="2:5">
      <c r="B53" s="257"/>
      <c r="C53" s="256">
        <v>0</v>
      </c>
      <c r="D53" s="256">
        <v>0</v>
      </c>
    </row>
    <row r="54" spans="2:5">
      <c r="B54" s="257"/>
      <c r="C54" s="256">
        <v>0</v>
      </c>
      <c r="D54" s="256">
        <v>0</v>
      </c>
    </row>
    <row r="55" spans="2:5">
      <c r="B55" s="257"/>
      <c r="C55" s="256">
        <v>0</v>
      </c>
      <c r="D55" s="256">
        <v>0</v>
      </c>
    </row>
    <row r="56" spans="2:5">
      <c r="B56" s="258" t="s">
        <v>140</v>
      </c>
      <c r="C56" s="259">
        <f>SUM(C15:C55)</f>
        <v>51.9</v>
      </c>
      <c r="D56" s="259">
        <f>SUM(D15:D55)</f>
        <v>51.9</v>
      </c>
    </row>
    <row r="57" spans="2:5">
      <c r="B57" s="390" t="s">
        <v>167</v>
      </c>
      <c r="C57" s="390"/>
      <c r="D57" s="260">
        <f>D13-C56+D56</f>
        <v>0</v>
      </c>
      <c r="E57" s="261"/>
    </row>
    <row r="62" spans="2:5" ht="15" customHeight="1">
      <c r="B62" s="384" t="s">
        <v>168</v>
      </c>
      <c r="C62" s="384"/>
      <c r="D62" s="384"/>
    </row>
    <row r="63" spans="2:5" ht="15" customHeight="1">
      <c r="B63" s="385" t="s">
        <v>169</v>
      </c>
      <c r="C63" s="385"/>
      <c r="D63" s="385"/>
    </row>
  </sheetData>
  <sheetProtection password="B090" sheet="1" objects="1" scenarios="1"/>
  <mergeCells count="9">
    <mergeCell ref="B13:C13"/>
    <mergeCell ref="B57:C57"/>
    <mergeCell ref="B62:D62"/>
    <mergeCell ref="B63:D63"/>
    <mergeCell ref="B3:D3"/>
    <mergeCell ref="B4:D4"/>
    <mergeCell ref="B5:D5"/>
    <mergeCell ref="A8:E8"/>
    <mergeCell ref="A10:E10"/>
  </mergeCells>
  <pageMargins left="0.51180555555555496" right="0.51180555555555496" top="0.78749999999999998" bottom="0.78749999999999998" header="0.51180555555555496" footer="0.51180555555555496"/>
  <pageSetup paperSize="9" firstPageNumber="0" fitToHeight="0" orientation="portrait" useFirstPageNumber="1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MJ44"/>
  <sheetViews>
    <sheetView zoomScale="82" zoomScaleNormal="82" workbookViewId="0">
      <selection activeCell="A10" sqref="A10:C10"/>
    </sheetView>
  </sheetViews>
  <sheetFormatPr defaultColWidth="8.7109375" defaultRowHeight="15"/>
  <cols>
    <col min="1" max="1" width="10.5703125" style="233" customWidth="1"/>
    <col min="2" max="2" width="55" style="233" customWidth="1"/>
    <col min="3" max="3" width="22.85546875" style="233" customWidth="1"/>
    <col min="4" max="4" width="11.5703125" style="233" customWidth="1"/>
    <col min="5" max="1022" width="8.7109375" style="233"/>
    <col min="1023" max="1024" width="9.140625" style="233" customWidth="1"/>
  </cols>
  <sheetData>
    <row r="6" spans="1:7" ht="15.75">
      <c r="A6" s="391" t="s">
        <v>0</v>
      </c>
      <c r="B6" s="391"/>
      <c r="C6" s="391"/>
      <c r="D6" s="116"/>
    </row>
    <row r="7" spans="1:7" ht="15.75">
      <c r="A7" s="391" t="s">
        <v>2</v>
      </c>
      <c r="B7" s="391"/>
      <c r="C7" s="391"/>
      <c r="D7" s="116"/>
    </row>
    <row r="8" spans="1:7">
      <c r="A8" s="392" t="s">
        <v>5</v>
      </c>
      <c r="B8" s="392"/>
      <c r="C8" s="392"/>
      <c r="D8" s="234"/>
    </row>
    <row r="10" spans="1:7" ht="49.5" customHeight="1">
      <c r="A10" s="393" t="s">
        <v>188</v>
      </c>
      <c r="B10" s="393"/>
      <c r="C10" s="393"/>
    </row>
    <row r="12" spans="1:7" ht="15.75" customHeight="1">
      <c r="A12" s="394" t="s">
        <v>189</v>
      </c>
      <c r="B12" s="394"/>
      <c r="C12" s="394"/>
      <c r="D12" s="395"/>
      <c r="E12" s="395"/>
      <c r="F12" s="395"/>
      <c r="G12" s="395"/>
    </row>
    <row r="13" spans="1:7" ht="15.75" customHeight="1">
      <c r="A13" s="235" t="s">
        <v>190</v>
      </c>
      <c r="B13" s="236" t="s">
        <v>191</v>
      </c>
      <c r="C13" s="237">
        <v>0</v>
      </c>
      <c r="D13" s="238"/>
      <c r="E13" s="238"/>
      <c r="F13" s="238"/>
      <c r="G13" s="238"/>
    </row>
    <row r="14" spans="1:7" ht="15.75">
      <c r="A14" s="235" t="s">
        <v>192</v>
      </c>
      <c r="B14" s="236" t="s">
        <v>193</v>
      </c>
      <c r="C14" s="237">
        <v>0</v>
      </c>
    </row>
    <row r="15" spans="1:7" ht="15.75">
      <c r="A15" s="235" t="s">
        <v>194</v>
      </c>
      <c r="B15" s="236" t="s">
        <v>195</v>
      </c>
      <c r="C15" s="237">
        <v>0</v>
      </c>
    </row>
    <row r="16" spans="1:7" ht="15.75">
      <c r="A16" s="235" t="s">
        <v>196</v>
      </c>
      <c r="B16" s="236" t="s">
        <v>197</v>
      </c>
      <c r="C16" s="237">
        <v>0</v>
      </c>
    </row>
    <row r="17" spans="1:3" ht="15.75">
      <c r="A17" s="239" t="s">
        <v>198</v>
      </c>
      <c r="B17" s="236" t="s">
        <v>199</v>
      </c>
      <c r="C17" s="237">
        <v>0</v>
      </c>
    </row>
    <row r="18" spans="1:3" ht="15.75">
      <c r="A18" s="235" t="s">
        <v>200</v>
      </c>
      <c r="B18" s="240" t="s">
        <v>201</v>
      </c>
      <c r="C18" s="237">
        <v>0</v>
      </c>
    </row>
    <row r="19" spans="1:3" ht="15.75">
      <c r="A19" s="239" t="s">
        <v>202</v>
      </c>
      <c r="B19" s="240" t="s">
        <v>203</v>
      </c>
      <c r="C19" s="237">
        <v>0</v>
      </c>
    </row>
    <row r="20" spans="1:3" ht="15.75">
      <c r="A20" s="235" t="s">
        <v>204</v>
      </c>
      <c r="B20" s="240" t="s">
        <v>205</v>
      </c>
      <c r="C20" s="237">
        <v>0</v>
      </c>
    </row>
    <row r="21" spans="1:3" ht="15.75" customHeight="1">
      <c r="A21" s="396" t="s">
        <v>206</v>
      </c>
      <c r="B21" s="396"/>
      <c r="C21" s="241">
        <f>SUM(C13:C20)</f>
        <v>0</v>
      </c>
    </row>
    <row r="22" spans="1:3" ht="15.75">
      <c r="A22" s="242"/>
      <c r="B22" s="243"/>
      <c r="C22" s="244"/>
    </row>
    <row r="23" spans="1:3" ht="15.75">
      <c r="A23" s="242"/>
      <c r="B23" s="243"/>
      <c r="C23" s="244"/>
    </row>
    <row r="24" spans="1:3" ht="15.75" customHeight="1">
      <c r="A24" s="394" t="s">
        <v>207</v>
      </c>
      <c r="B24" s="394"/>
      <c r="C24" s="394"/>
    </row>
    <row r="25" spans="1:3" ht="15.75">
      <c r="A25" s="245" t="s">
        <v>208</v>
      </c>
      <c r="B25" s="236" t="s">
        <v>209</v>
      </c>
      <c r="C25" s="237">
        <v>0</v>
      </c>
    </row>
    <row r="26" spans="1:3" ht="15.75">
      <c r="A26" s="235" t="s">
        <v>210</v>
      </c>
      <c r="B26" s="236" t="s">
        <v>211</v>
      </c>
      <c r="C26" s="237">
        <v>0</v>
      </c>
    </row>
    <row r="27" spans="1:3" ht="15.75">
      <c r="A27" s="235" t="s">
        <v>212</v>
      </c>
      <c r="B27" s="236" t="s">
        <v>213</v>
      </c>
      <c r="C27" s="237">
        <v>0</v>
      </c>
    </row>
    <row r="28" spans="1:3" ht="15.75">
      <c r="A28" s="239" t="s">
        <v>214</v>
      </c>
      <c r="B28" s="236" t="s">
        <v>215</v>
      </c>
      <c r="C28" s="237">
        <v>0</v>
      </c>
    </row>
    <row r="29" spans="1:3" ht="15.75">
      <c r="A29" s="239" t="s">
        <v>216</v>
      </c>
      <c r="B29" s="240" t="s">
        <v>217</v>
      </c>
      <c r="C29" s="237">
        <v>0</v>
      </c>
    </row>
    <row r="30" spans="1:3" ht="15.75">
      <c r="A30" s="246" t="s">
        <v>218</v>
      </c>
      <c r="B30" s="247" t="s">
        <v>219</v>
      </c>
      <c r="C30" s="248">
        <v>4.5</v>
      </c>
    </row>
    <row r="31" spans="1:3" ht="15.75">
      <c r="A31" s="246" t="s">
        <v>220</v>
      </c>
      <c r="B31" s="249" t="s">
        <v>221</v>
      </c>
      <c r="C31" s="248">
        <v>0</v>
      </c>
    </row>
    <row r="32" spans="1:3" ht="15.75">
      <c r="A32" s="246" t="s">
        <v>222</v>
      </c>
      <c r="B32" s="247" t="s">
        <v>223</v>
      </c>
      <c r="C32" s="248">
        <v>0</v>
      </c>
    </row>
    <row r="33" spans="1:3" ht="15.75">
      <c r="A33" s="246" t="s">
        <v>224</v>
      </c>
      <c r="B33" s="249" t="s">
        <v>225</v>
      </c>
      <c r="C33" s="248">
        <v>0</v>
      </c>
    </row>
    <row r="34" spans="1:3" ht="15.75">
      <c r="A34" s="246" t="s">
        <v>226</v>
      </c>
      <c r="B34" s="247" t="s">
        <v>227</v>
      </c>
      <c r="C34" s="248">
        <v>0</v>
      </c>
    </row>
    <row r="35" spans="1:3" ht="15.75">
      <c r="A35" s="245" t="s">
        <v>228</v>
      </c>
      <c r="B35" s="236" t="s">
        <v>229</v>
      </c>
      <c r="C35" s="237">
        <v>0</v>
      </c>
    </row>
    <row r="36" spans="1:3" ht="15.75">
      <c r="A36" s="235" t="s">
        <v>230</v>
      </c>
      <c r="B36" s="236" t="s">
        <v>205</v>
      </c>
      <c r="C36" s="237">
        <v>0</v>
      </c>
    </row>
    <row r="37" spans="1:3" ht="15.75" customHeight="1">
      <c r="A37" s="396" t="s">
        <v>231</v>
      </c>
      <c r="B37" s="396"/>
      <c r="C37" s="241">
        <f>SUM(C25:C36)</f>
        <v>4.5</v>
      </c>
    </row>
    <row r="38" spans="1:3" ht="15.75">
      <c r="A38" s="250"/>
      <c r="B38" s="250"/>
    </row>
    <row r="39" spans="1:3" ht="15.75" customHeight="1">
      <c r="A39" s="397" t="s">
        <v>232</v>
      </c>
      <c r="B39" s="397"/>
      <c r="C39" s="251">
        <f>C21+C37</f>
        <v>4.5</v>
      </c>
    </row>
    <row r="42" spans="1:3">
      <c r="C42" s="252"/>
    </row>
    <row r="43" spans="1:3" ht="15" customHeight="1">
      <c r="A43" s="398" t="s">
        <v>233</v>
      </c>
      <c r="B43" s="398"/>
      <c r="C43" s="398"/>
    </row>
    <row r="44" spans="1:3" ht="15" customHeight="1">
      <c r="A44" s="398" t="s">
        <v>234</v>
      </c>
      <c r="B44" s="398"/>
      <c r="C44" s="398"/>
    </row>
  </sheetData>
  <sheetProtection password="B090" sheet="1" objects="1" scenarios="1"/>
  <mergeCells count="12">
    <mergeCell ref="A43:C43"/>
    <mergeCell ref="A44:C44"/>
    <mergeCell ref="D12:G12"/>
    <mergeCell ref="A21:B21"/>
    <mergeCell ref="A24:C24"/>
    <mergeCell ref="A37:B37"/>
    <mergeCell ref="A39:B39"/>
    <mergeCell ref="A6:C6"/>
    <mergeCell ref="A7:C7"/>
    <mergeCell ref="A8:C8"/>
    <mergeCell ref="A10:C10"/>
    <mergeCell ref="A12:C12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30"/>
  <sheetViews>
    <sheetView zoomScale="82" zoomScaleNormal="82" workbookViewId="0">
      <selection activeCell="B9" sqref="B9:G9"/>
    </sheetView>
  </sheetViews>
  <sheetFormatPr defaultColWidth="9.140625" defaultRowHeight="15"/>
  <cols>
    <col min="1" max="1" width="60" style="1" customWidth="1"/>
    <col min="2" max="6" width="22.85546875" style="1" customWidth="1"/>
    <col min="7" max="7" width="26" style="1" customWidth="1"/>
    <col min="8" max="1024" width="9.140625" style="1"/>
  </cols>
  <sheetData>
    <row r="2" spans="1:7" ht="15.75" customHeight="1">
      <c r="B2" s="399" t="s">
        <v>0</v>
      </c>
      <c r="C2" s="399"/>
      <c r="D2" s="399"/>
      <c r="E2" s="399"/>
    </row>
    <row r="3" spans="1:7" ht="15.75">
      <c r="B3" s="391" t="s">
        <v>2</v>
      </c>
      <c r="C3" s="391"/>
      <c r="D3" s="391"/>
      <c r="E3" s="391"/>
    </row>
    <row r="4" spans="1:7" ht="15" customHeight="1">
      <c r="B4" s="400" t="s">
        <v>5</v>
      </c>
      <c r="C4" s="400"/>
      <c r="D4" s="400"/>
      <c r="E4" s="400"/>
    </row>
    <row r="8" spans="1:7" ht="34.5" customHeight="1">
      <c r="A8" s="401" t="s">
        <v>235</v>
      </c>
      <c r="B8" s="401"/>
      <c r="C8" s="401"/>
      <c r="D8" s="401"/>
      <c r="E8" s="401"/>
      <c r="F8" s="401"/>
      <c r="G8" s="401"/>
    </row>
    <row r="9" spans="1:7" ht="30" customHeight="1">
      <c r="A9" s="404" t="s">
        <v>236</v>
      </c>
      <c r="B9" s="402" t="s">
        <v>6</v>
      </c>
      <c r="C9" s="402"/>
      <c r="D9" s="402"/>
      <c r="E9" s="402"/>
      <c r="F9" s="402"/>
      <c r="G9" s="402"/>
    </row>
    <row r="10" spans="1:7" ht="17.25" customHeight="1">
      <c r="A10" s="404"/>
      <c r="B10" s="405" t="s">
        <v>237</v>
      </c>
      <c r="C10" s="405"/>
      <c r="D10" s="405"/>
      <c r="E10" s="405"/>
      <c r="F10" s="405"/>
      <c r="G10" s="405"/>
    </row>
    <row r="11" spans="1:7" ht="17.25" customHeight="1">
      <c r="A11" s="403" t="s">
        <v>238</v>
      </c>
      <c r="B11" s="405"/>
      <c r="C11" s="405"/>
      <c r="D11" s="405"/>
      <c r="E11" s="405"/>
      <c r="F11" s="405"/>
      <c r="G11" s="405"/>
    </row>
    <row r="12" spans="1:7" ht="21.75" customHeight="1">
      <c r="A12" s="403"/>
      <c r="B12" s="223" t="s">
        <v>239</v>
      </c>
      <c r="C12" s="223" t="s">
        <v>240</v>
      </c>
      <c r="D12" s="223" t="s">
        <v>241</v>
      </c>
      <c r="E12" s="223" t="s">
        <v>242</v>
      </c>
      <c r="F12" s="223" t="s">
        <v>243</v>
      </c>
      <c r="G12" s="224" t="s">
        <v>244</v>
      </c>
    </row>
    <row r="13" spans="1:7" ht="51">
      <c r="A13" s="225" t="s">
        <v>245</v>
      </c>
      <c r="B13" s="226">
        <v>376.60999999998103</v>
      </c>
      <c r="C13" s="227">
        <v>51.9</v>
      </c>
      <c r="D13" s="227">
        <v>0</v>
      </c>
      <c r="E13" s="227">
        <v>0.06</v>
      </c>
      <c r="F13" s="227">
        <v>0</v>
      </c>
      <c r="G13" s="227">
        <f>B13-C13+D13+E13-F13</f>
        <v>324.769999999981</v>
      </c>
    </row>
    <row r="14" spans="1:7" ht="51">
      <c r="A14" s="225" t="s">
        <v>246</v>
      </c>
      <c r="B14" s="226">
        <v>947700.48</v>
      </c>
      <c r="C14" s="227">
        <v>320807.7</v>
      </c>
      <c r="D14" s="227">
        <v>0</v>
      </c>
      <c r="E14" s="227">
        <v>116.28</v>
      </c>
      <c r="F14" s="227">
        <v>0</v>
      </c>
      <c r="G14" s="227">
        <f>B14-C14+D14+E14-F14</f>
        <v>627009.06000000006</v>
      </c>
    </row>
    <row r="15" spans="1:7" ht="51">
      <c r="A15" s="225" t="s">
        <v>247</v>
      </c>
      <c r="B15" s="226">
        <v>576480.07999999996</v>
      </c>
      <c r="C15" s="227">
        <v>51.9</v>
      </c>
      <c r="D15" s="227">
        <v>0</v>
      </c>
      <c r="E15" s="227">
        <v>92.66</v>
      </c>
      <c r="F15" s="227">
        <v>0</v>
      </c>
      <c r="G15" s="227">
        <f>B15-C15+D15+E15-F15</f>
        <v>576520.84</v>
      </c>
    </row>
    <row r="16" spans="1:7" ht="51">
      <c r="A16" s="225" t="s">
        <v>248</v>
      </c>
      <c r="B16" s="226">
        <v>8249.14</v>
      </c>
      <c r="C16" s="227">
        <v>51.9</v>
      </c>
      <c r="D16" s="227">
        <v>0</v>
      </c>
      <c r="E16" s="227">
        <v>1.32</v>
      </c>
      <c r="F16" s="227">
        <v>0</v>
      </c>
      <c r="G16" s="227">
        <f>B16-C16+D16+E16-F16</f>
        <v>8198.56</v>
      </c>
    </row>
    <row r="17" spans="1:7" ht="51">
      <c r="A17" s="225" t="s">
        <v>248</v>
      </c>
      <c r="B17" s="226">
        <v>0</v>
      </c>
      <c r="C17" s="227">
        <v>0</v>
      </c>
      <c r="D17" s="227">
        <v>0</v>
      </c>
      <c r="E17" s="227">
        <v>0</v>
      </c>
      <c r="F17" s="227">
        <v>0</v>
      </c>
      <c r="G17" s="227">
        <f>B17-C17+D17+E17-F17</f>
        <v>0</v>
      </c>
    </row>
    <row r="18" spans="1:7">
      <c r="A18" s="228" t="s">
        <v>249</v>
      </c>
      <c r="B18" s="229">
        <f t="shared" ref="B18:G18" si="0">SUM(B13:B17)</f>
        <v>1532806.31</v>
      </c>
      <c r="C18" s="229">
        <f t="shared" si="0"/>
        <v>320963.40000000002</v>
      </c>
      <c r="D18" s="229">
        <f t="shared" si="0"/>
        <v>0</v>
      </c>
      <c r="E18" s="229">
        <f t="shared" si="0"/>
        <v>210.32</v>
      </c>
      <c r="F18" s="229">
        <f t="shared" si="0"/>
        <v>0</v>
      </c>
      <c r="G18" s="229">
        <f t="shared" si="0"/>
        <v>1212053.23</v>
      </c>
    </row>
    <row r="19" spans="1:7" ht="31.5" customHeight="1">
      <c r="A19" s="403" t="s">
        <v>250</v>
      </c>
      <c r="B19" s="403" t="s">
        <v>250</v>
      </c>
      <c r="C19" s="403"/>
      <c r="D19" s="403"/>
      <c r="E19" s="403"/>
      <c r="F19" s="403"/>
      <c r="G19" s="230">
        <f>G21</f>
        <v>0</v>
      </c>
    </row>
    <row r="20" spans="1:7" ht="22.5" customHeight="1">
      <c r="A20" s="403"/>
      <c r="B20" s="223" t="s">
        <v>239</v>
      </c>
      <c r="C20" s="223" t="s">
        <v>240</v>
      </c>
      <c r="D20" s="223" t="s">
        <v>241</v>
      </c>
      <c r="E20" s="223" t="s">
        <v>242</v>
      </c>
      <c r="F20" s="223" t="s">
        <v>243</v>
      </c>
      <c r="G20" s="224" t="s">
        <v>244</v>
      </c>
    </row>
    <row r="21" spans="1:7" ht="51">
      <c r="A21" s="225" t="s">
        <v>248</v>
      </c>
      <c r="B21" s="231">
        <v>0</v>
      </c>
      <c r="C21" s="227">
        <v>0</v>
      </c>
      <c r="D21" s="227">
        <v>0</v>
      </c>
      <c r="E21" s="227">
        <v>0</v>
      </c>
      <c r="F21" s="227">
        <v>0</v>
      </c>
      <c r="G21" s="227">
        <f>B21-C21+D21+E21-F21</f>
        <v>0</v>
      </c>
    </row>
    <row r="22" spans="1:7" ht="51">
      <c r="A22" s="225" t="s">
        <v>248</v>
      </c>
      <c r="B22" s="231">
        <v>0</v>
      </c>
      <c r="C22" s="227">
        <v>0</v>
      </c>
      <c r="D22" s="227">
        <v>0</v>
      </c>
      <c r="E22" s="227">
        <v>0</v>
      </c>
      <c r="F22" s="227">
        <v>0</v>
      </c>
      <c r="G22" s="227">
        <f>B22-C22+D22+E22-F22</f>
        <v>0</v>
      </c>
    </row>
    <row r="23" spans="1:7">
      <c r="A23" s="228" t="s">
        <v>251</v>
      </c>
      <c r="B23" s="229">
        <f t="shared" ref="B23:G23" si="1">SUM(B21:B22)</f>
        <v>0</v>
      </c>
      <c r="C23" s="229">
        <f t="shared" si="1"/>
        <v>0</v>
      </c>
      <c r="D23" s="229">
        <f t="shared" si="1"/>
        <v>0</v>
      </c>
      <c r="E23" s="229">
        <f t="shared" si="1"/>
        <v>0</v>
      </c>
      <c r="F23" s="229">
        <f t="shared" si="1"/>
        <v>0</v>
      </c>
      <c r="G23" s="229">
        <f t="shared" si="1"/>
        <v>0</v>
      </c>
    </row>
    <row r="24" spans="1:7" ht="17.25">
      <c r="A24" s="232" t="s">
        <v>140</v>
      </c>
      <c r="B24" s="232">
        <f t="shared" ref="B24:G24" si="2">B18+B23</f>
        <v>1532806.31</v>
      </c>
      <c r="C24" s="232">
        <f t="shared" si="2"/>
        <v>320963.40000000002</v>
      </c>
      <c r="D24" s="232">
        <f t="shared" si="2"/>
        <v>0</v>
      </c>
      <c r="E24" s="232">
        <f t="shared" si="2"/>
        <v>210.32</v>
      </c>
      <c r="F24" s="232">
        <f t="shared" si="2"/>
        <v>0</v>
      </c>
      <c r="G24" s="232">
        <f t="shared" si="2"/>
        <v>1212053.23</v>
      </c>
    </row>
    <row r="29" spans="1:7" ht="15" customHeight="1">
      <c r="B29" s="398" t="s">
        <v>233</v>
      </c>
      <c r="C29" s="398"/>
      <c r="D29" s="398"/>
    </row>
    <row r="30" spans="1:7" ht="15" customHeight="1">
      <c r="B30" s="398" t="s">
        <v>234</v>
      </c>
      <c r="C30" s="398"/>
      <c r="D30" s="398"/>
    </row>
  </sheetData>
  <sheetProtection password="B090" sheet="1" objects="1" scenarios="1"/>
  <mergeCells count="12">
    <mergeCell ref="B19:F19"/>
    <mergeCell ref="B29:D29"/>
    <mergeCell ref="B30:D30"/>
    <mergeCell ref="A9:A10"/>
    <mergeCell ref="A11:A12"/>
    <mergeCell ref="A19:A20"/>
    <mergeCell ref="B10:G11"/>
    <mergeCell ref="B2:E2"/>
    <mergeCell ref="B3:E3"/>
    <mergeCell ref="B4:E4"/>
    <mergeCell ref="A8:G8"/>
    <mergeCell ref="B9:G9"/>
  </mergeCells>
  <printOptions horizontalCentered="1"/>
  <pageMargins left="0.51180555555555496" right="0.51180555555555496" top="0.78749999999999998" bottom="0.78749999999999998" header="0.51180555555555496" footer="0.51180555555555496"/>
  <pageSetup firstPageNumber="0" orientation="landscape" useFirstPageNumber="1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J8"/>
  <sheetViews>
    <sheetView zoomScale="82" zoomScaleNormal="82" workbookViewId="0">
      <selection activeCell="G19" sqref="G19"/>
    </sheetView>
  </sheetViews>
  <sheetFormatPr defaultColWidth="30.42578125" defaultRowHeight="15.75"/>
  <cols>
    <col min="1" max="1" width="27.5703125" style="209" customWidth="1"/>
    <col min="2" max="2" width="22" style="209" customWidth="1"/>
    <col min="3" max="3" width="19.5703125" style="210" customWidth="1"/>
    <col min="4" max="4" width="53" style="210" customWidth="1"/>
    <col min="5" max="5" width="19.140625" style="211" customWidth="1"/>
    <col min="6" max="6" width="14" style="211" customWidth="1"/>
    <col min="7" max="7" width="16" style="211" customWidth="1"/>
    <col min="8" max="8" width="20.7109375" style="212" customWidth="1"/>
    <col min="9" max="9" width="20.85546875" style="212" customWidth="1"/>
    <col min="10" max="16" width="15.28515625" style="213" customWidth="1"/>
    <col min="17" max="1024" width="30.42578125" style="214"/>
  </cols>
  <sheetData>
    <row r="1" spans="1:17" s="205" customFormat="1" ht="31.5">
      <c r="A1" s="153" t="s">
        <v>252</v>
      </c>
      <c r="B1" s="153" t="s">
        <v>253</v>
      </c>
      <c r="C1" s="215" t="s">
        <v>254</v>
      </c>
      <c r="D1" s="215" t="s">
        <v>255</v>
      </c>
      <c r="E1" s="215" t="s">
        <v>256</v>
      </c>
      <c r="F1" s="215" t="s">
        <v>257</v>
      </c>
      <c r="G1" s="215" t="s">
        <v>258</v>
      </c>
      <c r="H1" s="216" t="s">
        <v>259</v>
      </c>
      <c r="I1" s="216" t="s">
        <v>260</v>
      </c>
      <c r="J1" s="218" t="s">
        <v>261</v>
      </c>
      <c r="K1" s="218" t="s">
        <v>262</v>
      </c>
      <c r="L1" s="218" t="s">
        <v>263</v>
      </c>
      <c r="M1" s="218" t="s">
        <v>264</v>
      </c>
      <c r="N1" s="218" t="s">
        <v>265</v>
      </c>
      <c r="O1" s="218" t="s">
        <v>266</v>
      </c>
      <c r="P1" s="218" t="s">
        <v>267</v>
      </c>
    </row>
    <row r="2" spans="1:17" s="206" customFormat="1">
      <c r="A2" s="6" t="s">
        <v>268</v>
      </c>
      <c r="B2" s="6" t="s">
        <v>269</v>
      </c>
      <c r="C2" s="217" t="s">
        <v>270</v>
      </c>
      <c r="D2" s="194" t="s">
        <v>271</v>
      </c>
      <c r="E2" s="193" t="s">
        <v>272</v>
      </c>
      <c r="F2" s="193" t="s">
        <v>273</v>
      </c>
      <c r="G2" s="193" t="s">
        <v>274</v>
      </c>
      <c r="H2" s="193" t="s">
        <v>275</v>
      </c>
      <c r="I2" s="193" t="s">
        <v>276</v>
      </c>
      <c r="J2" s="200">
        <v>215</v>
      </c>
      <c r="K2" s="200">
        <v>1141.33</v>
      </c>
      <c r="L2" s="200">
        <v>642</v>
      </c>
      <c r="M2" s="200">
        <v>3292.89</v>
      </c>
      <c r="N2" s="200">
        <v>0</v>
      </c>
      <c r="O2" s="200">
        <v>368.22</v>
      </c>
      <c r="P2" s="219">
        <f t="shared" ref="P2:P8" si="0">SUM(J2:N2)-O2</f>
        <v>4923</v>
      </c>
      <c r="Q2" s="220"/>
    </row>
    <row r="3" spans="1:17" s="206" customFormat="1">
      <c r="A3" s="6" t="s">
        <v>268</v>
      </c>
      <c r="B3" s="6" t="s">
        <v>269</v>
      </c>
      <c r="C3" s="217" t="s">
        <v>277</v>
      </c>
      <c r="D3" s="194" t="s">
        <v>278</v>
      </c>
      <c r="E3" s="196" t="s">
        <v>272</v>
      </c>
      <c r="F3" s="193" t="s">
        <v>279</v>
      </c>
      <c r="G3" s="193" t="s">
        <v>274</v>
      </c>
      <c r="H3" s="193" t="s">
        <v>275</v>
      </c>
      <c r="I3" s="193" t="s">
        <v>276</v>
      </c>
      <c r="J3" s="200">
        <v>0</v>
      </c>
      <c r="K3" s="200">
        <v>0</v>
      </c>
      <c r="L3" s="200">
        <v>0</v>
      </c>
      <c r="M3" s="200">
        <v>298.3</v>
      </c>
      <c r="N3" s="200">
        <v>0</v>
      </c>
      <c r="O3" s="200">
        <v>22.37</v>
      </c>
      <c r="P3" s="219">
        <f t="shared" si="0"/>
        <v>275.93</v>
      </c>
      <c r="Q3" s="220"/>
    </row>
    <row r="4" spans="1:17" s="207" customFormat="1">
      <c r="A4" s="6" t="s">
        <v>268</v>
      </c>
      <c r="B4" s="6" t="s">
        <v>269</v>
      </c>
      <c r="C4" s="217" t="s">
        <v>280</v>
      </c>
      <c r="D4" s="197" t="s">
        <v>281</v>
      </c>
      <c r="E4" s="198" t="s">
        <v>275</v>
      </c>
      <c r="F4" s="193" t="s">
        <v>282</v>
      </c>
      <c r="G4" s="193" t="s">
        <v>274</v>
      </c>
      <c r="H4" s="193" t="s">
        <v>283</v>
      </c>
      <c r="I4" s="193" t="s">
        <v>284</v>
      </c>
      <c r="J4" s="200">
        <v>0</v>
      </c>
      <c r="K4" s="200">
        <v>0</v>
      </c>
      <c r="L4" s="200">
        <v>0</v>
      </c>
      <c r="M4" s="200">
        <v>166.08</v>
      </c>
      <c r="N4" s="200">
        <v>0</v>
      </c>
      <c r="O4" s="200">
        <v>12.45</v>
      </c>
      <c r="P4" s="219">
        <f t="shared" si="0"/>
        <v>153.63</v>
      </c>
      <c r="Q4" s="221"/>
    </row>
    <row r="5" spans="1:17" s="207" customFormat="1">
      <c r="A5" s="6" t="s">
        <v>268</v>
      </c>
      <c r="B5" s="6" t="s">
        <v>269</v>
      </c>
      <c r="C5" s="217" t="s">
        <v>285</v>
      </c>
      <c r="D5" s="197" t="s">
        <v>286</v>
      </c>
      <c r="E5" s="198" t="s">
        <v>272</v>
      </c>
      <c r="F5" s="193" t="s">
        <v>287</v>
      </c>
      <c r="G5" s="193" t="s">
        <v>274</v>
      </c>
      <c r="H5" s="193" t="s">
        <v>275</v>
      </c>
      <c r="I5" s="193" t="s">
        <v>276</v>
      </c>
      <c r="J5" s="200">
        <v>0</v>
      </c>
      <c r="K5" s="200">
        <v>0</v>
      </c>
      <c r="L5" s="200">
        <v>0</v>
      </c>
      <c r="M5" s="200">
        <v>95</v>
      </c>
      <c r="N5" s="200">
        <v>0</v>
      </c>
      <c r="O5" s="200">
        <v>7.12</v>
      </c>
      <c r="P5" s="219">
        <f t="shared" si="0"/>
        <v>87.88</v>
      </c>
      <c r="Q5" s="221"/>
    </row>
    <row r="6" spans="1:17" s="208" customFormat="1">
      <c r="A6" s="6" t="s">
        <v>268</v>
      </c>
      <c r="B6" s="6" t="s">
        <v>269</v>
      </c>
      <c r="C6" s="217" t="s">
        <v>288</v>
      </c>
      <c r="D6" s="197" t="s">
        <v>289</v>
      </c>
      <c r="E6" s="198" t="s">
        <v>283</v>
      </c>
      <c r="F6" s="193" t="s">
        <v>290</v>
      </c>
      <c r="G6" s="193" t="s">
        <v>274</v>
      </c>
      <c r="H6" s="193" t="s">
        <v>283</v>
      </c>
      <c r="I6" s="193" t="s">
        <v>291</v>
      </c>
      <c r="J6" s="200">
        <v>942.89</v>
      </c>
      <c r="K6" s="200">
        <v>0</v>
      </c>
      <c r="L6" s="200">
        <v>0</v>
      </c>
      <c r="M6" s="200">
        <v>0</v>
      </c>
      <c r="N6" s="200">
        <v>0</v>
      </c>
      <c r="O6" s="200">
        <v>70.709999999999994</v>
      </c>
      <c r="P6" s="219">
        <f t="shared" si="0"/>
        <v>872.18</v>
      </c>
      <c r="Q6" s="222"/>
    </row>
    <row r="7" spans="1:17" s="208" customFormat="1">
      <c r="A7" s="6" t="s">
        <v>268</v>
      </c>
      <c r="B7" s="6" t="s">
        <v>269</v>
      </c>
      <c r="C7" s="217" t="s">
        <v>292</v>
      </c>
      <c r="D7" s="197" t="s">
        <v>293</v>
      </c>
      <c r="E7" s="199" t="s">
        <v>283</v>
      </c>
      <c r="F7" s="193" t="s">
        <v>290</v>
      </c>
      <c r="G7" s="193" t="s">
        <v>274</v>
      </c>
      <c r="H7" s="193" t="s">
        <v>283</v>
      </c>
      <c r="I7" s="193" t="s">
        <v>294</v>
      </c>
      <c r="J7" s="200">
        <v>0</v>
      </c>
      <c r="K7" s="200">
        <v>0</v>
      </c>
      <c r="L7" s="200">
        <v>0</v>
      </c>
      <c r="M7" s="200">
        <v>1030</v>
      </c>
      <c r="N7" s="200">
        <v>0</v>
      </c>
      <c r="O7" s="200">
        <v>77.25</v>
      </c>
      <c r="P7" s="219">
        <f t="shared" si="0"/>
        <v>952.75</v>
      </c>
      <c r="Q7" s="222"/>
    </row>
    <row r="8" spans="1:17" s="208" customFormat="1">
      <c r="A8" s="6" t="s">
        <v>268</v>
      </c>
      <c r="B8" s="6" t="s">
        <v>269</v>
      </c>
      <c r="C8" s="217" t="s">
        <v>295</v>
      </c>
      <c r="D8" s="197" t="s">
        <v>296</v>
      </c>
      <c r="E8" s="198" t="s">
        <v>283</v>
      </c>
      <c r="F8" s="193" t="s">
        <v>290</v>
      </c>
      <c r="G8" s="193" t="s">
        <v>274</v>
      </c>
      <c r="H8" s="193" t="s">
        <v>283</v>
      </c>
      <c r="I8" s="193" t="s">
        <v>291</v>
      </c>
      <c r="J8" s="200">
        <v>318.41000000000003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19">
        <f t="shared" si="0"/>
        <v>318.41000000000003</v>
      </c>
      <c r="Q8" s="222"/>
    </row>
  </sheetData>
  <printOptions horizontalCentered="1"/>
  <pageMargins left="0.51180555555555496" right="0.51180555555555496" top="1.1812499999999999" bottom="0.78749999999999998" header="0.51180555555555496" footer="0.51180555555555496"/>
  <pageSetup scale="36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10</vt:i4>
      </vt:variant>
    </vt:vector>
  </HeadingPairs>
  <TitlesOfParts>
    <vt:vector size="30" baseType="lpstr">
      <vt:lpstr>CONTÁBIL FINANCEIRA - PCF</vt:lpstr>
      <vt:lpstr>FUNDO FIXO</vt:lpstr>
      <vt:lpstr>CONTA CORRENTE (D E C) 1</vt:lpstr>
      <vt:lpstr>CONTA CORRENTE (D E C) (2)</vt:lpstr>
      <vt:lpstr>CONTA CORRENTE (D E C) 3</vt:lpstr>
      <vt:lpstr>CONTA CORRENTE (D E C) 4</vt:lpstr>
      <vt:lpstr>SALDO DE ESTOQUE</vt:lpstr>
      <vt:lpstr>APLICAÇÃO FINANCEIRA</vt:lpstr>
      <vt:lpstr>ANEXO II </vt:lpstr>
      <vt:lpstr>ANEXO III</vt:lpstr>
      <vt:lpstr>ANEXO IV</vt:lpstr>
      <vt:lpstr>ANEXO V</vt:lpstr>
      <vt:lpstr>ANEXO VI</vt:lpstr>
      <vt:lpstr>ANEXO VII</vt:lpstr>
      <vt:lpstr>ANEXO VIII</vt:lpstr>
      <vt:lpstr>TURNOVER</vt:lpstr>
      <vt:lpstr>CATEGORIA PROFISSIONAL</vt:lpstr>
      <vt:lpstr>CÁLCULO FOLHA DE PAGAMENTO</vt:lpstr>
      <vt:lpstr>PLANILHA DE CONFERÊNCIA</vt:lpstr>
      <vt:lpstr>9. DESPESA COM. ANTERIOR</vt:lpstr>
      <vt:lpstr>'9. DESPESA COM. ANTERIOR'!_FiltrarBancodeDados</vt:lpstr>
      <vt:lpstr>'ANEXO II '!_FiltrarBancodeDados</vt:lpstr>
      <vt:lpstr>'ANEXO IV'!_FiltrarBancodeDados</vt:lpstr>
      <vt:lpstr>'ANEXO II '!Area_de_impressao</vt:lpstr>
      <vt:lpstr>'CÁLCULO FOLHA DE PAGAMENTO'!Area_de_impressao</vt:lpstr>
      <vt:lpstr>'CONTÁBIL FINANCEIRA - PCF'!Area_de_impressao</vt:lpstr>
      <vt:lpstr>'SALDO DE ESTOQUE'!Area_de_impressao</vt:lpstr>
      <vt:lpstr>'ANEXO II '!Titulos_de_impressao</vt:lpstr>
      <vt:lpstr>'ANEXO III'!Titulos_de_impressao</vt:lpstr>
      <vt:lpstr>'CÁLCULO FOLHA DE PAGAMENTO'!Titulos_de_impressao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Monica</cp:lastModifiedBy>
  <cp:revision>16</cp:revision>
  <cp:lastPrinted>2020-09-30T16:05:00Z</cp:lastPrinted>
  <dcterms:created xsi:type="dcterms:W3CDTF">2019-12-13T12:34:00Z</dcterms:created>
  <dcterms:modified xsi:type="dcterms:W3CDTF">2020-10-01T14:16:37Z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